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Archivos REM\REM 2026\cargas REM 2026\serie D\serie D 07\"/>
    </mc:Choice>
  </mc:AlternateContent>
  <xr:revisionPtr revIDLastSave="0" documentId="13_ncr:1_{E9980555-ED05-48B8-9AB1-7B0230729DD7}" xr6:coauthVersionLast="47" xr6:coauthVersionMax="47" xr10:uidLastSave="{00000000-0000-0000-0000-000000000000}"/>
  <bookViews>
    <workbookView xWindow="-120" yWindow="-120" windowWidth="29040" windowHeight="15720" xr2:uid="{E4C089A3-3A5D-4C2E-8188-F7080383217C}"/>
  </bookViews>
  <sheets>
    <sheet name="NOMBRE" sheetId="1" r:id="rId1"/>
    <sheet name="D15" sheetId="2" r:id="rId2"/>
    <sheet name="D16" sheetId="3" r:id="rId3"/>
    <sheet name="Filtro07" sheetId="9" r:id="rId4"/>
  </sheets>
  <externalReferences>
    <externalReference r:id="rId5"/>
  </externalReferences>
  <calcPr calcId="19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9" i="3" l="1" a="1"/>
  <c r="E39" i="3" s="1"/>
  <c r="E40" i="3" a="1"/>
  <c r="E40" i="3" s="1"/>
  <c r="E41" i="3" a="1"/>
  <c r="E41" i="3" s="1"/>
  <c r="E42" i="3" a="1"/>
  <c r="E42" i="3" s="1"/>
  <c r="E38" i="3" a="1"/>
  <c r="E38" i="3"/>
  <c r="D39" i="3" a="1"/>
  <c r="D39" i="3" s="1"/>
  <c r="D40" i="3" a="1"/>
  <c r="D40" i="3" s="1"/>
  <c r="D41" i="3" a="1"/>
  <c r="D41" i="3"/>
  <c r="D42" i="3" a="1"/>
  <c r="D42" i="3" s="1"/>
  <c r="D38" i="3" a="1"/>
  <c r="D38" i="3" s="1"/>
  <c r="C39" i="3" a="1"/>
  <c r="C39" i="3"/>
  <c r="C40" i="3" a="1"/>
  <c r="C40" i="3"/>
  <c r="C41" i="3" a="1"/>
  <c r="C41" i="3"/>
  <c r="C42" i="3" a="1"/>
  <c r="C42" i="3"/>
  <c r="C38" i="3" a="1"/>
  <c r="C38" i="3" s="1"/>
  <c r="E22" i="3" a="1"/>
  <c r="E22" i="3" s="1"/>
  <c r="E23" i="3" a="1"/>
  <c r="E23" i="3" s="1"/>
  <c r="E24" i="3" a="1"/>
  <c r="E24" i="3"/>
  <c r="E25" i="3" a="1"/>
  <c r="E25" i="3" s="1"/>
  <c r="E21" i="3" a="1"/>
  <c r="E21" i="3" s="1"/>
  <c r="D22" i="3" a="1"/>
  <c r="D22" i="3"/>
  <c r="D23" i="3" a="1"/>
  <c r="D23" i="3" s="1"/>
  <c r="D24" i="3" a="1"/>
  <c r="D24" i="3"/>
  <c r="D25" i="3" a="1"/>
  <c r="D25" i="3"/>
  <c r="D21" i="3" a="1"/>
  <c r="D21" i="3" s="1"/>
  <c r="C22" i="3" a="1"/>
  <c r="C22" i="3"/>
  <c r="C23" i="3" a="1"/>
  <c r="C23" i="3"/>
  <c r="C24" i="3" a="1"/>
  <c r="C24" i="3" s="1"/>
  <c r="C25" i="3" a="1"/>
  <c r="C25" i="3" s="1"/>
  <c r="C21" i="3" a="1"/>
  <c r="C21" i="3" s="1"/>
  <c r="D12" i="3" a="1"/>
  <c r="D12" i="3" s="1"/>
  <c r="D13" i="3" a="1"/>
  <c r="D13" i="3"/>
  <c r="D14" i="3" a="1"/>
  <c r="D14" i="3" s="1"/>
  <c r="D15" i="3" a="1"/>
  <c r="D15" i="3" s="1"/>
  <c r="D11" i="3" a="1"/>
  <c r="D11" i="3"/>
  <c r="C12" i="3" a="1"/>
  <c r="C12" i="3"/>
  <c r="C13" i="3" a="1"/>
  <c r="C13" i="3"/>
  <c r="C14" i="3" a="1"/>
  <c r="C14" i="3"/>
  <c r="C15" i="3" a="1"/>
  <c r="C15" i="3" s="1"/>
  <c r="C11" i="3" a="1"/>
  <c r="C11" i="3" s="1"/>
  <c r="R78" i="2"/>
  <c r="R78" i="2" a="1"/>
  <c r="R77" i="2" a="1"/>
  <c r="R77" i="2" s="1"/>
  <c r="R76" i="2" a="1"/>
  <c r="R76" i="2" s="1"/>
  <c r="R75" i="2" a="1"/>
  <c r="R75" i="2" s="1"/>
  <c r="Q78" i="2" a="1"/>
  <c r="Q78" i="2" s="1"/>
  <c r="Q77" i="2" a="1"/>
  <c r="Q77" i="2" s="1"/>
  <c r="Q76" i="2" a="1"/>
  <c r="Q76" i="2" s="1"/>
  <c r="Q75" i="2" a="1"/>
  <c r="Q75" i="2" s="1"/>
  <c r="P78" i="2" a="1"/>
  <c r="P78" i="2" s="1"/>
  <c r="P77" i="2" a="1"/>
  <c r="P77" i="2" s="1"/>
  <c r="P76" i="2" a="1"/>
  <c r="P76" i="2" s="1"/>
  <c r="P75" i="2" a="1"/>
  <c r="P75" i="2"/>
  <c r="O78" i="2" a="1"/>
  <c r="O78" i="2" s="1"/>
  <c r="O77" i="2" a="1"/>
  <c r="O77" i="2" s="1"/>
  <c r="O76" i="2" a="1"/>
  <c r="O76" i="2" s="1"/>
  <c r="O75" i="2" a="1"/>
  <c r="O75" i="2" s="1"/>
  <c r="N78" i="2"/>
  <c r="N78" i="2" a="1"/>
  <c r="N77" i="2" a="1"/>
  <c r="N77" i="2" s="1"/>
  <c r="N76" i="2" a="1"/>
  <c r="N76" i="2" s="1"/>
  <c r="N75" i="2" a="1"/>
  <c r="N75" i="2" s="1"/>
  <c r="M78" i="2" a="1"/>
  <c r="M78" i="2" s="1"/>
  <c r="M77" i="2" a="1"/>
  <c r="M77" i="2" s="1"/>
  <c r="M76" i="2" a="1"/>
  <c r="M76" i="2" s="1"/>
  <c r="M75" i="2" a="1"/>
  <c r="M75" i="2" s="1"/>
  <c r="L78" i="2" a="1"/>
  <c r="L78" i="2" s="1"/>
  <c r="L77" i="2" a="1"/>
  <c r="L77" i="2" s="1"/>
  <c r="L76" i="2" a="1"/>
  <c r="L76" i="2" s="1"/>
  <c r="L75" i="2" a="1"/>
  <c r="L75" i="2" s="1"/>
  <c r="K76" i="2" a="1"/>
  <c r="K76" i="2" s="1"/>
  <c r="K75" i="2" a="1"/>
  <c r="K75" i="2" s="1"/>
  <c r="K77" i="2" a="1"/>
  <c r="K77" i="2" s="1"/>
  <c r="K78" i="2" a="1"/>
  <c r="K78" i="2" s="1"/>
  <c r="J78" i="2" a="1"/>
  <c r="J78" i="2" s="1"/>
  <c r="J77" i="2" a="1"/>
  <c r="J77" i="2" s="1"/>
  <c r="J76" i="2" a="1"/>
  <c r="J76" i="2" s="1"/>
  <c r="J75" i="2" a="1"/>
  <c r="J75" i="2" s="1"/>
  <c r="I76" i="2" a="1"/>
  <c r="I76" i="2" s="1"/>
  <c r="I77" i="2" a="1"/>
  <c r="I77" i="2" s="1"/>
  <c r="I78" i="2" a="1"/>
  <c r="I78" i="2" s="1"/>
  <c r="I75" i="2" a="1"/>
  <c r="I75" i="2" s="1"/>
  <c r="H77" i="2" a="1"/>
  <c r="H77" i="2" s="1"/>
  <c r="H78" i="2" a="1"/>
  <c r="H78" i="2" s="1"/>
  <c r="H76" i="2" a="1"/>
  <c r="H76" i="2" s="1"/>
  <c r="H75" i="2" a="1"/>
  <c r="H75" i="2" s="1"/>
  <c r="G76" i="2" a="1"/>
  <c r="G76" i="2" s="1"/>
  <c r="G77" i="2" a="1"/>
  <c r="G77" i="2" s="1"/>
  <c r="G78" i="2" a="1"/>
  <c r="G78" i="2"/>
  <c r="R80" i="2" a="1"/>
  <c r="R80" i="2" s="1"/>
  <c r="Q80" i="2" a="1"/>
  <c r="Q80" i="2" s="1"/>
  <c r="P80" i="2" a="1"/>
  <c r="P80" i="2" s="1"/>
  <c r="O80" i="2" a="1"/>
  <c r="O80" i="2" s="1"/>
  <c r="N80" i="2" a="1"/>
  <c r="N80" i="2" s="1"/>
  <c r="M80" i="2" a="1"/>
  <c r="M80" i="2" s="1"/>
  <c r="L80" i="2" a="1"/>
  <c r="L80" i="2" s="1"/>
  <c r="K80" i="2" a="1"/>
  <c r="K80" i="2" s="1"/>
  <c r="J80" i="2" a="1"/>
  <c r="J80" i="2" s="1"/>
  <c r="I80" i="2" a="1"/>
  <c r="I80" i="2" s="1"/>
  <c r="H80" i="2" a="1"/>
  <c r="H80" i="2" s="1"/>
  <c r="G80" i="2" a="1"/>
  <c r="G80" i="2" s="1"/>
  <c r="F80" i="2" a="1"/>
  <c r="F80" i="2" s="1"/>
  <c r="E80" i="2" a="1"/>
  <c r="E80" i="2" s="1"/>
  <c r="D80" i="2" a="1"/>
  <c r="D80" i="2" s="1"/>
  <c r="G75" i="2" a="1"/>
  <c r="G75" i="2" s="1"/>
  <c r="F76" i="2" a="1"/>
  <c r="F76" i="2" s="1"/>
  <c r="F77" i="2" a="1"/>
  <c r="F77" i="2" s="1"/>
  <c r="F78" i="2" a="1"/>
  <c r="F78" i="2"/>
  <c r="F75" i="2" a="1"/>
  <c r="F75" i="2" s="1"/>
  <c r="E76" i="2" a="1"/>
  <c r="E76" i="2" s="1"/>
  <c r="E77" i="2" a="1"/>
  <c r="E77" i="2"/>
  <c r="E78" i="2" a="1"/>
  <c r="E78" i="2"/>
  <c r="E75" i="2" a="1"/>
  <c r="E75" i="2" s="1"/>
  <c r="D76" i="2" a="1"/>
  <c r="D76" i="2" s="1"/>
  <c r="D77" i="2" a="1"/>
  <c r="D77" i="2" s="1"/>
  <c r="D78" i="2" a="1"/>
  <c r="D78" i="2" s="1"/>
  <c r="D75" i="2" a="1"/>
  <c r="D75" i="2" s="1"/>
  <c r="E66" i="2" a="1"/>
  <c r="E66" i="2" s="1"/>
  <c r="F66" i="2" a="1"/>
  <c r="F66" i="2" s="1"/>
  <c r="G66" i="2" a="1"/>
  <c r="G66" i="2"/>
  <c r="H66" i="2" a="1"/>
  <c r="H66" i="2"/>
  <c r="I66" i="2" a="1"/>
  <c r="I66" i="2" s="1"/>
  <c r="J66" i="2" a="1"/>
  <c r="J66" i="2" s="1"/>
  <c r="K66" i="2" a="1"/>
  <c r="K66" i="2"/>
  <c r="K65" i="2" a="1"/>
  <c r="K65" i="2" s="1"/>
  <c r="J65" i="2" a="1"/>
  <c r="J65" i="2" s="1"/>
  <c r="I65" i="2" a="1"/>
  <c r="I65" i="2" s="1"/>
  <c r="H65" i="2" a="1"/>
  <c r="H65" i="2" s="1"/>
  <c r="G65" i="2" a="1"/>
  <c r="G65" i="2" s="1"/>
  <c r="F65" i="2" a="1"/>
  <c r="F65" i="2" s="1"/>
  <c r="E65" i="2" a="1"/>
  <c r="E65" i="2" s="1"/>
  <c r="D66" i="2" a="1"/>
  <c r="D66" i="2"/>
  <c r="D65" i="2" a="1"/>
  <c r="D65" i="2" s="1"/>
  <c r="G62" i="2" a="1"/>
  <c r="G62" i="2" s="1"/>
  <c r="G63" i="2" a="1"/>
  <c r="G63" i="2"/>
  <c r="F62" i="2" a="1"/>
  <c r="F62" i="2" s="1"/>
  <c r="F63" i="2" a="1"/>
  <c r="F63" i="2" s="1"/>
  <c r="E62" i="2" a="1"/>
  <c r="E62" i="2" s="1"/>
  <c r="E63" i="2" a="1"/>
  <c r="E63" i="2"/>
  <c r="D62" i="2" a="1"/>
  <c r="D62" i="2"/>
  <c r="D63" i="2" a="1"/>
  <c r="D63" i="2"/>
  <c r="H62" i="2" a="1"/>
  <c r="H62" i="2"/>
  <c r="I62" i="2" a="1"/>
  <c r="I62" i="2" s="1"/>
  <c r="J62" i="2" a="1"/>
  <c r="J62" i="2" s="1"/>
  <c r="K62" i="2" a="1"/>
  <c r="K62" i="2"/>
  <c r="H63" i="2" a="1"/>
  <c r="H63" i="2" s="1"/>
  <c r="I63" i="2" a="1"/>
  <c r="I63" i="2"/>
  <c r="J63" i="2" a="1"/>
  <c r="J63" i="2" s="1"/>
  <c r="K63" i="2" a="1"/>
  <c r="K63" i="2"/>
  <c r="K61" i="2" a="1"/>
  <c r="K61" i="2" s="1"/>
  <c r="J61" i="2" a="1"/>
  <c r="J61" i="2" s="1"/>
  <c r="I61" i="2" a="1"/>
  <c r="I61" i="2" s="1"/>
  <c r="H61" i="2" a="1"/>
  <c r="H61" i="2" s="1"/>
  <c r="G61" i="2" a="1"/>
  <c r="G61" i="2" s="1"/>
  <c r="F61" i="2" a="1"/>
  <c r="F61" i="2"/>
  <c r="E61" i="2" a="1"/>
  <c r="E61" i="2" s="1"/>
  <c r="D61" i="2" a="1"/>
  <c r="D61" i="2" s="1"/>
  <c r="P59" i="2" a="1"/>
  <c r="P59" i="2" s="1"/>
  <c r="O59" i="2" a="1"/>
  <c r="O59" i="2" s="1"/>
  <c r="N59" i="2" a="1"/>
  <c r="N59" i="2" s="1"/>
  <c r="P58" i="2" a="1"/>
  <c r="P58" i="2" s="1"/>
  <c r="O58" i="2" a="1"/>
  <c r="O58" i="2" s="1"/>
  <c r="N58" i="2" a="1"/>
  <c r="N58" i="2" s="1"/>
  <c r="P57" i="2" a="1"/>
  <c r="P57" i="2" s="1"/>
  <c r="O57" i="2" a="1"/>
  <c r="O57" i="2" s="1"/>
  <c r="N57" i="2" a="1"/>
  <c r="N57" i="2" s="1"/>
  <c r="P56" i="2" a="1"/>
  <c r="P56" i="2" s="1"/>
  <c r="O56" i="2" a="1"/>
  <c r="O56" i="2" s="1"/>
  <c r="N56" i="2" a="1"/>
  <c r="N56" i="2" s="1"/>
  <c r="P55" i="2" a="1"/>
  <c r="P55" i="2" s="1"/>
  <c r="O55" i="2" a="1"/>
  <c r="O55" i="2" s="1"/>
  <c r="N55" i="2" a="1"/>
  <c r="N55" i="2" s="1"/>
  <c r="N66" i="2" a="1"/>
  <c r="N66" i="2" s="1"/>
  <c r="O66" i="2" a="1"/>
  <c r="O66" i="2" s="1"/>
  <c r="P66" i="2" a="1"/>
  <c r="P66" i="2" s="1"/>
  <c r="N67" i="2" a="1"/>
  <c r="N67" i="2" s="1"/>
  <c r="O67" i="2" a="1"/>
  <c r="O67" i="2" s="1"/>
  <c r="P67" i="2" a="1"/>
  <c r="P67" i="2" s="1"/>
  <c r="P65" i="2" a="1"/>
  <c r="P65" i="2" s="1"/>
  <c r="O65" i="2" a="1"/>
  <c r="O65" i="2" s="1"/>
  <c r="N65" i="2" a="1"/>
  <c r="N65" i="2" s="1"/>
  <c r="N62" i="2" a="1"/>
  <c r="N62" i="2" s="1"/>
  <c r="O62" i="2" a="1"/>
  <c r="O62" i="2" s="1"/>
  <c r="P62" i="2" a="1"/>
  <c r="P62" i="2"/>
  <c r="N63" i="2" a="1"/>
  <c r="N63" i="2" s="1"/>
  <c r="O63" i="2" a="1"/>
  <c r="O63" i="2" s="1"/>
  <c r="P63" i="2" a="1"/>
  <c r="P63" i="2" s="1"/>
  <c r="P61" i="2" a="1"/>
  <c r="P61" i="2" s="1"/>
  <c r="O61" i="2" a="1"/>
  <c r="O61" i="2" s="1"/>
  <c r="N61" i="2" a="1"/>
  <c r="N61" i="2" s="1"/>
  <c r="L66" i="2" a="1"/>
  <c r="L66" i="2" s="1"/>
  <c r="M66" i="2" a="1"/>
  <c r="M66" i="2" s="1"/>
  <c r="M65" i="2" a="1"/>
  <c r="M65" i="2" s="1"/>
  <c r="L65" i="2" a="1"/>
  <c r="L65" i="2" s="1"/>
  <c r="L62" i="2" a="1"/>
  <c r="L62" i="2" s="1"/>
  <c r="M62" i="2" a="1"/>
  <c r="M62" i="2" s="1"/>
  <c r="L63" i="2" a="1"/>
  <c r="L63" i="2" s="1"/>
  <c r="M63" i="2" a="1"/>
  <c r="M63" i="2" s="1"/>
  <c r="M61" i="2" a="1"/>
  <c r="M61" i="2" s="1"/>
  <c r="L61" i="2" a="1"/>
  <c r="L61" i="2" s="1"/>
  <c r="M59" i="2" a="1"/>
  <c r="M59" i="2" s="1"/>
  <c r="M58" i="2" a="1"/>
  <c r="M58" i="2" s="1"/>
  <c r="M57" i="2" a="1"/>
  <c r="M57" i="2" s="1"/>
  <c r="M56" i="2" a="1"/>
  <c r="M56" i="2" s="1"/>
  <c r="M55" i="2" a="1"/>
  <c r="M55" i="2" s="1"/>
  <c r="L56" i="2" a="1"/>
  <c r="L56" i="2" s="1"/>
  <c r="L57" i="2" a="1"/>
  <c r="L57" i="2" s="1"/>
  <c r="L58" i="2" a="1"/>
  <c r="L58" i="2" s="1"/>
  <c r="L59" i="2" a="1"/>
  <c r="L59" i="2" s="1"/>
  <c r="L55" i="2" a="1"/>
  <c r="L55" i="2" s="1"/>
  <c r="K57" i="2" a="1"/>
  <c r="K57" i="2" s="1"/>
  <c r="K59" i="2" a="1"/>
  <c r="K59" i="2" s="1"/>
  <c r="K58" i="2" a="1"/>
  <c r="K58" i="2" s="1"/>
  <c r="K56" i="2" a="1"/>
  <c r="K56" i="2" s="1"/>
  <c r="J57" i="2" a="1"/>
  <c r="J57" i="2" s="1"/>
  <c r="J59" i="2" a="1"/>
  <c r="J59" i="2" s="1"/>
  <c r="J58" i="2" a="1"/>
  <c r="J58" i="2" s="1"/>
  <c r="J56" i="2" a="1"/>
  <c r="J56" i="2" s="1"/>
  <c r="I59" i="2" a="1"/>
  <c r="I59" i="2" s="1"/>
  <c r="I58" i="2" a="1"/>
  <c r="I58" i="2" s="1"/>
  <c r="I57" i="2" a="1"/>
  <c r="I57" i="2" s="1"/>
  <c r="I56" i="2" a="1"/>
  <c r="I56" i="2" s="1"/>
  <c r="I55" i="2" a="1"/>
  <c r="I55" i="2" s="1"/>
  <c r="K55" i="2" a="1"/>
  <c r="K55" i="2" s="1"/>
  <c r="J55" i="2" a="1"/>
  <c r="J55" i="2" s="1"/>
  <c r="H59" i="2" a="1"/>
  <c r="H59" i="2" s="1"/>
  <c r="H58" i="2" a="1"/>
  <c r="H58" i="2" s="1"/>
  <c r="H57" i="2" a="1"/>
  <c r="H57" i="2" s="1"/>
  <c r="H56" i="2" a="1"/>
  <c r="H56" i="2" s="1"/>
  <c r="H55" i="2" a="1"/>
  <c r="H55" i="2" s="1"/>
  <c r="G57" i="2" a="1"/>
  <c r="G57" i="2" s="1"/>
  <c r="G59" i="2" a="1"/>
  <c r="G59" i="2" s="1"/>
  <c r="G58" i="2" a="1"/>
  <c r="G58" i="2" s="1"/>
  <c r="G56" i="2" a="1"/>
  <c r="G56" i="2" s="1"/>
  <c r="G55" i="2" a="1"/>
  <c r="G55" i="2" s="1"/>
  <c r="F59" i="2" a="1"/>
  <c r="F59" i="2" s="1"/>
  <c r="F58" i="2" a="1"/>
  <c r="F58" i="2" s="1"/>
  <c r="F57" i="2" a="1"/>
  <c r="F57" i="2" s="1"/>
  <c r="F56" i="2" a="1"/>
  <c r="F56" i="2" s="1"/>
  <c r="F55" i="2" a="1"/>
  <c r="F55" i="2" s="1"/>
  <c r="F60" i="2" s="1"/>
  <c r="E59" i="2" a="1"/>
  <c r="E59" i="2" s="1"/>
  <c r="E58" i="2" a="1"/>
  <c r="E58" i="2" s="1"/>
  <c r="E57" i="2" a="1"/>
  <c r="E57" i="2" s="1"/>
  <c r="E56" i="2" a="1"/>
  <c r="E56" i="2" s="1"/>
  <c r="E55" i="2" a="1"/>
  <c r="E55" i="2" s="1"/>
  <c r="E60" i="2" s="1"/>
  <c r="D57" i="2" a="1"/>
  <c r="D57" i="2" s="1"/>
  <c r="D58" i="2" a="1"/>
  <c r="D58" i="2" s="1"/>
  <c r="D59" i="2" a="1"/>
  <c r="D59" i="2"/>
  <c r="D56" i="2" a="1"/>
  <c r="D56" i="2" s="1"/>
  <c r="D55" i="2" a="1"/>
  <c r="D55" i="2" s="1"/>
  <c r="P53" i="2" a="1"/>
  <c r="P53" i="2" s="1"/>
  <c r="P52" i="2" a="1"/>
  <c r="P52" i="2" s="1"/>
  <c r="P51" i="2" a="1"/>
  <c r="P51" i="2" s="1"/>
  <c r="P50" i="2" a="1"/>
  <c r="P50" i="2" s="1"/>
  <c r="O53" i="2" a="1"/>
  <c r="O53" i="2" s="1"/>
  <c r="O52" i="2" a="1"/>
  <c r="O52" i="2" s="1"/>
  <c r="O51" i="2" a="1"/>
  <c r="O51" i="2" s="1"/>
  <c r="O50" i="2" a="1"/>
  <c r="O50" i="2" s="1"/>
  <c r="N53" i="2" a="1"/>
  <c r="N53" i="2" s="1"/>
  <c r="N52" i="2" a="1"/>
  <c r="N52" i="2" s="1"/>
  <c r="N51" i="2" a="1"/>
  <c r="N51" i="2" s="1"/>
  <c r="N50" i="2" a="1"/>
  <c r="N50" i="2" s="1"/>
  <c r="M51" i="2" a="1"/>
  <c r="M51" i="2" s="1"/>
  <c r="M52" i="2" a="1"/>
  <c r="M52" i="2"/>
  <c r="M53" i="2" a="1"/>
  <c r="M53" i="2" s="1"/>
  <c r="M50" i="2" a="1"/>
  <c r="M50" i="2" s="1"/>
  <c r="L53" i="2" a="1"/>
  <c r="L53" i="2" s="1"/>
  <c r="L52" i="2" a="1"/>
  <c r="L52" i="2" s="1"/>
  <c r="L51" i="2" a="1"/>
  <c r="L51" i="2" s="1"/>
  <c r="L50" i="2" a="1"/>
  <c r="L50" i="2" s="1"/>
  <c r="K53" i="2" a="1"/>
  <c r="K53" i="2" s="1"/>
  <c r="K52" i="2" a="1"/>
  <c r="K52" i="2" s="1"/>
  <c r="K51" i="2" a="1"/>
  <c r="K51" i="2" s="1"/>
  <c r="K50" i="2" a="1"/>
  <c r="K50" i="2" s="1"/>
  <c r="J53" i="2" a="1"/>
  <c r="J53" i="2" s="1"/>
  <c r="J52" i="2" a="1"/>
  <c r="J52" i="2" s="1"/>
  <c r="J51" i="2" a="1"/>
  <c r="J51" i="2" s="1"/>
  <c r="J50" i="2" a="1"/>
  <c r="J50" i="2" s="1"/>
  <c r="I53" i="2" a="1"/>
  <c r="I53" i="2" s="1"/>
  <c r="I52" i="2" a="1"/>
  <c r="I52" i="2" s="1"/>
  <c r="I51" i="2" a="1"/>
  <c r="I51" i="2" s="1"/>
  <c r="I50" i="2" a="1"/>
  <c r="I50" i="2" s="1"/>
  <c r="H53" i="2" a="1"/>
  <c r="H53" i="2" s="1"/>
  <c r="H52" i="2" a="1"/>
  <c r="H52" i="2" s="1"/>
  <c r="H51" i="2" a="1"/>
  <c r="H51" i="2" s="1"/>
  <c r="H50" i="2" a="1"/>
  <c r="H50" i="2" s="1"/>
  <c r="G53" i="2" a="1"/>
  <c r="G53" i="2" s="1"/>
  <c r="G52" i="2" a="1"/>
  <c r="G52" i="2" s="1"/>
  <c r="G51" i="2" a="1"/>
  <c r="G51" i="2" s="1"/>
  <c r="G50" i="2" a="1"/>
  <c r="G50" i="2" s="1"/>
  <c r="F53" i="2" a="1"/>
  <c r="F53" i="2" s="1"/>
  <c r="F52" i="2" a="1"/>
  <c r="F52" i="2" s="1"/>
  <c r="F51" i="2" a="1"/>
  <c r="F51" i="2" s="1"/>
  <c r="F50" i="2" a="1"/>
  <c r="F50" i="2" s="1"/>
  <c r="E52" i="2" a="1"/>
  <c r="E52" i="2" s="1"/>
  <c r="E51" i="2" a="1"/>
  <c r="E51" i="2" s="1"/>
  <c r="E53" i="2" a="1"/>
  <c r="E53" i="2" s="1"/>
  <c r="E50" i="2" a="1"/>
  <c r="E50" i="2" s="1"/>
  <c r="D51" i="2" a="1"/>
  <c r="D51" i="2" s="1"/>
  <c r="D52" i="2" a="1"/>
  <c r="D52" i="2"/>
  <c r="D53" i="2" a="1"/>
  <c r="D53" i="2" s="1"/>
  <c r="D50" i="2" a="1"/>
  <c r="D50" i="2" s="1"/>
  <c r="D39" i="2" a="1"/>
  <c r="D39" i="2" s="1"/>
  <c r="D40" i="2" a="1"/>
  <c r="D40" i="2" s="1"/>
  <c r="R40" i="2" a="1"/>
  <c r="R40" i="2" s="1"/>
  <c r="R39" i="2" a="1"/>
  <c r="R39" i="2" s="1"/>
  <c r="R38" i="2" a="1"/>
  <c r="R38" i="2" s="1"/>
  <c r="R37" i="2" a="1"/>
  <c r="R37" i="2" s="1"/>
  <c r="Q38" i="2" a="1"/>
  <c r="Q38" i="2" s="1"/>
  <c r="Q37" i="2" a="1"/>
  <c r="Q37" i="2" s="1"/>
  <c r="P40" i="2" a="1"/>
  <c r="P40" i="2" s="1"/>
  <c r="P39" i="2" a="1"/>
  <c r="P39" i="2" s="1"/>
  <c r="P38" i="2" a="1"/>
  <c r="P38" i="2" s="1"/>
  <c r="P37" i="2" a="1"/>
  <c r="P37" i="2" s="1"/>
  <c r="O40" i="2" a="1"/>
  <c r="O40" i="2" s="1"/>
  <c r="O39" i="2" a="1"/>
  <c r="O39" i="2" s="1"/>
  <c r="O38" i="2" a="1"/>
  <c r="O38" i="2" s="1"/>
  <c r="O37" i="2" a="1"/>
  <c r="O37" i="2" s="1"/>
  <c r="N42" i="2" a="1"/>
  <c r="N42" i="2" s="1"/>
  <c r="N40" i="2" a="1"/>
  <c r="N40" i="2" s="1"/>
  <c r="N41" i="2" s="1"/>
  <c r="N39" i="2" a="1"/>
  <c r="N39" i="2" s="1"/>
  <c r="N38" i="2" a="1"/>
  <c r="N38" i="2" s="1"/>
  <c r="N37" i="2" a="1"/>
  <c r="N37" i="2" s="1"/>
  <c r="M42" i="2" a="1"/>
  <c r="M42" i="2" s="1"/>
  <c r="L42" i="2" a="1"/>
  <c r="L42" i="2" s="1"/>
  <c r="K42" i="2" a="1"/>
  <c r="K42" i="2" s="1"/>
  <c r="J42" i="2" a="1"/>
  <c r="J42" i="2" s="1"/>
  <c r="I42" i="2" a="1"/>
  <c r="I42" i="2" s="1"/>
  <c r="H42" i="2" a="1"/>
  <c r="H42" i="2" s="1"/>
  <c r="G42" i="2" a="1"/>
  <c r="G42" i="2" s="1"/>
  <c r="F42" i="2" a="1"/>
  <c r="F42" i="2" s="1"/>
  <c r="E42" i="2" a="1"/>
  <c r="E42" i="2" s="1"/>
  <c r="D42" i="2" a="1"/>
  <c r="D42" i="2" s="1"/>
  <c r="M40" i="2" a="1"/>
  <c r="M40" i="2" s="1"/>
  <c r="M39" i="2" a="1"/>
  <c r="M39" i="2" s="1"/>
  <c r="M38" i="2" a="1"/>
  <c r="M38" i="2" s="1"/>
  <c r="M37" i="2" a="1"/>
  <c r="M37" i="2" s="1"/>
  <c r="L40" i="2" a="1"/>
  <c r="L40" i="2" s="1"/>
  <c r="L39" i="2" a="1"/>
  <c r="L39" i="2" s="1"/>
  <c r="L38" i="2" a="1"/>
  <c r="L38" i="2" s="1"/>
  <c r="L37" i="2" a="1"/>
  <c r="L37" i="2" s="1"/>
  <c r="J40" i="2" l="1" a="1"/>
  <c r="J40" i="2" s="1"/>
  <c r="K40" i="2" a="1"/>
  <c r="K40" i="2" s="1"/>
  <c r="K39" i="2" a="1"/>
  <c r="K39" i="2" s="1"/>
  <c r="K38" i="2" a="1"/>
  <c r="K38" i="2" s="1"/>
  <c r="K37" i="2" a="1"/>
  <c r="K37" i="2"/>
  <c r="J39" i="2" a="1"/>
  <c r="J39" i="2" s="1"/>
  <c r="J38" i="2" a="1"/>
  <c r="J38" i="2" s="1"/>
  <c r="J37" i="2" a="1"/>
  <c r="J37" i="2" s="1"/>
  <c r="I38" i="2" a="1"/>
  <c r="I38" i="2" s="1"/>
  <c r="I39" i="2" a="1"/>
  <c r="I39" i="2" s="1"/>
  <c r="I40" i="2" a="1"/>
  <c r="I40" i="2"/>
  <c r="I37" i="2" a="1"/>
  <c r="I37" i="2" s="1"/>
  <c r="H38" i="2" a="1"/>
  <c r="H38" i="2" s="1"/>
  <c r="H39" i="2" a="1"/>
  <c r="H39" i="2" s="1"/>
  <c r="H40" i="2" a="1"/>
  <c r="H40" i="2" s="1"/>
  <c r="H37" i="2" a="1"/>
  <c r="H37" i="2" s="1"/>
  <c r="G38" i="2" a="1"/>
  <c r="G38" i="2" s="1"/>
  <c r="G39" i="2" a="1"/>
  <c r="G39" i="2" s="1"/>
  <c r="G40" i="2" a="1"/>
  <c r="G40" i="2" s="1"/>
  <c r="G37" i="2" a="1"/>
  <c r="G37" i="2" s="1"/>
  <c r="F38" i="2" a="1"/>
  <c r="F38" i="2" s="1"/>
  <c r="F39" i="2" a="1"/>
  <c r="F39" i="2"/>
  <c r="F40" i="2" a="1"/>
  <c r="F40" i="2" s="1"/>
  <c r="F37" i="2" a="1"/>
  <c r="F37" i="2" s="1"/>
  <c r="E38" i="2" a="1"/>
  <c r="E38" i="2"/>
  <c r="E39" i="2" a="1"/>
  <c r="E39" i="2" s="1"/>
  <c r="E40" i="2" a="1"/>
  <c r="E40" i="2" s="1"/>
  <c r="E37" i="2" a="1"/>
  <c r="E37" i="2" s="1"/>
  <c r="D38" i="2" a="1"/>
  <c r="D38" i="2" s="1"/>
  <c r="D37" i="2" a="1"/>
  <c r="D37" i="2" s="1"/>
  <c r="P22" i="2" a="1"/>
  <c r="P22" i="2" s="1"/>
  <c r="O22" i="2" a="1"/>
  <c r="O22" i="2" s="1"/>
  <c r="N22" i="2" a="1"/>
  <c r="N22" i="2" s="1"/>
  <c r="P21" i="2" a="1"/>
  <c r="P21" i="2" s="1"/>
  <c r="O21" i="2" a="1"/>
  <c r="O21" i="2" s="1"/>
  <c r="N21" i="2" a="1"/>
  <c r="N21" i="2" s="1"/>
  <c r="P20" i="2" a="1"/>
  <c r="P20" i="2" s="1"/>
  <c r="O20" i="2" a="1"/>
  <c r="O20" i="2" s="1"/>
  <c r="N20" i="2" a="1"/>
  <c r="N20" i="2" s="1"/>
  <c r="P19" i="2" a="1"/>
  <c r="P19" i="2" s="1"/>
  <c r="O19" i="2" a="1"/>
  <c r="O19" i="2" s="1"/>
  <c r="N19" i="2" a="1"/>
  <c r="N19" i="2" s="1"/>
  <c r="P18" i="2" a="1"/>
  <c r="P18" i="2" s="1"/>
  <c r="O18" i="2" a="1"/>
  <c r="O18" i="2" s="1"/>
  <c r="N18" i="2"/>
  <c r="N18" i="2" a="1"/>
  <c r="M22" i="2" a="1"/>
  <c r="M22" i="2" s="1"/>
  <c r="L22" i="2" a="1"/>
  <c r="L22" i="2" s="1"/>
  <c r="M21" i="2" a="1"/>
  <c r="M21" i="2" s="1"/>
  <c r="L21" i="2" a="1"/>
  <c r="L21" i="2" s="1"/>
  <c r="M20" i="2" a="1"/>
  <c r="M20" i="2" s="1"/>
  <c r="L20" i="2" a="1"/>
  <c r="L20" i="2" s="1"/>
  <c r="M19" i="2" a="1"/>
  <c r="M19" i="2" s="1"/>
  <c r="L19" i="2" a="1"/>
  <c r="L19" i="2" s="1"/>
  <c r="M18" i="2" a="1"/>
  <c r="M18" i="2" s="1"/>
  <c r="L18" i="2"/>
  <c r="L18" i="2" a="1"/>
  <c r="K20" i="2" a="1"/>
  <c r="K20" i="2" s="1"/>
  <c r="K19" i="2" a="1"/>
  <c r="K19" i="2" s="1"/>
  <c r="K21" i="2" a="1"/>
  <c r="K21" i="2" s="1"/>
  <c r="K22" i="2" a="1"/>
  <c r="K22" i="2" s="1"/>
  <c r="K18" i="2" a="1"/>
  <c r="K18" i="2" s="1"/>
  <c r="J21" i="2" a="1"/>
  <c r="J21" i="2" s="1"/>
  <c r="J22" i="2" a="1"/>
  <c r="J22" i="2" s="1"/>
  <c r="J20" i="2" a="1"/>
  <c r="J20" i="2" s="1"/>
  <c r="J19" i="2" a="1"/>
  <c r="J19" i="2" s="1"/>
  <c r="J18" i="2" a="1"/>
  <c r="J18" i="2" s="1"/>
  <c r="K29" i="2" a="1"/>
  <c r="K29" i="2"/>
  <c r="J29" i="2" a="1"/>
  <c r="J29" i="2" s="1"/>
  <c r="I29" i="2" a="1"/>
  <c r="I29" i="2"/>
  <c r="H29" i="2"/>
  <c r="G29" i="2" a="1"/>
  <c r="G29" i="2" s="1"/>
  <c r="F29" i="2" a="1"/>
  <c r="F29" i="2" s="1"/>
  <c r="E29" i="2" a="1"/>
  <c r="E29" i="2" s="1"/>
  <c r="D29" i="2" a="1"/>
  <c r="D29" i="2"/>
  <c r="H28" i="2"/>
  <c r="I28" i="2" a="1"/>
  <c r="I28" i="2"/>
  <c r="L29" i="2" a="1"/>
  <c r="L29" i="2" s="1"/>
  <c r="M29" i="2" a="1"/>
  <c r="M29" i="2" s="1"/>
  <c r="N29" i="2" a="1"/>
  <c r="N29" i="2" s="1"/>
  <c r="O29" i="2" a="1"/>
  <c r="O29" i="2" s="1"/>
  <c r="P29" i="2" a="1"/>
  <c r="P29" i="2" s="1"/>
  <c r="L30" i="2" a="1"/>
  <c r="L30" i="2"/>
  <c r="M30" i="2" a="1"/>
  <c r="M30" i="2" s="1"/>
  <c r="N30" i="2" a="1"/>
  <c r="N30" i="2" s="1"/>
  <c r="O30" i="2" a="1"/>
  <c r="O30" i="2" s="1"/>
  <c r="P30" i="2" a="1"/>
  <c r="P30" i="2" s="1"/>
  <c r="P28" i="2" a="1"/>
  <c r="P28" i="2" s="1"/>
  <c r="O28" i="2" a="1"/>
  <c r="O28" i="2" s="1"/>
  <c r="N28" i="2" a="1"/>
  <c r="N28" i="2" s="1"/>
  <c r="M28" i="2" a="1"/>
  <c r="M28" i="2" s="1"/>
  <c r="L28" i="2" a="1"/>
  <c r="L28" i="2" s="1"/>
  <c r="K28" i="2" a="1"/>
  <c r="K28" i="2" s="1"/>
  <c r="J28" i="2" a="1"/>
  <c r="J28" i="2" s="1"/>
  <c r="G28" i="2" a="1"/>
  <c r="G28" i="2" s="1"/>
  <c r="F28" i="2" a="1"/>
  <c r="F28" i="2" s="1"/>
  <c r="E28" i="2" a="1"/>
  <c r="E28" i="2" s="1"/>
  <c r="D28" i="2" a="1"/>
  <c r="D28" i="2" s="1"/>
  <c r="N25" i="2" a="1"/>
  <c r="N25" i="2" s="1"/>
  <c r="O25" i="2" a="1"/>
  <c r="O25" i="2" s="1"/>
  <c r="P25" i="2" a="1"/>
  <c r="P25" i="2"/>
  <c r="N26" i="2" a="1"/>
  <c r="N26" i="2" s="1"/>
  <c r="O26" i="2" a="1"/>
  <c r="O26" i="2" s="1"/>
  <c r="P26" i="2" a="1"/>
  <c r="P26" i="2"/>
  <c r="L25" i="2" a="1"/>
  <c r="L25" i="2"/>
  <c r="M25" i="2" a="1"/>
  <c r="M25" i="2"/>
  <c r="L26" i="2" a="1"/>
  <c r="L26" i="2" s="1"/>
  <c r="M26" i="2" a="1"/>
  <c r="M26" i="2" s="1"/>
  <c r="J25" i="2" a="1"/>
  <c r="J25" i="2"/>
  <c r="K25" i="2" a="1"/>
  <c r="K25" i="2" s="1"/>
  <c r="J26" i="2" a="1"/>
  <c r="J26" i="2"/>
  <c r="K26" i="2" a="1"/>
  <c r="K26" i="2" s="1"/>
  <c r="I25" i="2" a="1"/>
  <c r="I25" i="2" s="1"/>
  <c r="I26" i="2" a="1"/>
  <c r="I26" i="2"/>
  <c r="H25" i="2" a="1"/>
  <c r="H25" i="2" s="1"/>
  <c r="H26" i="2" a="1"/>
  <c r="H26" i="2" s="1"/>
  <c r="G25" i="2" a="1"/>
  <c r="G25" i="2" s="1"/>
  <c r="G26" i="2" a="1"/>
  <c r="G26" i="2" s="1"/>
  <c r="F25" i="2" a="1"/>
  <c r="F25" i="2" s="1"/>
  <c r="F26" i="2" a="1"/>
  <c r="F26" i="2" s="1"/>
  <c r="E25" i="2" a="1"/>
  <c r="E25" i="2" s="1"/>
  <c r="E26" i="2" a="1"/>
  <c r="E26" i="2" s="1"/>
  <c r="D25" i="2" a="1"/>
  <c r="D25" i="2"/>
  <c r="D26" i="2" a="1"/>
  <c r="D26" i="2"/>
  <c r="P24" i="2" a="1"/>
  <c r="P24" i="2" s="1"/>
  <c r="O24" i="2" a="1"/>
  <c r="O24" i="2" s="1"/>
  <c r="N24" i="2" a="1"/>
  <c r="N24" i="2" s="1"/>
  <c r="M24" i="2" a="1"/>
  <c r="M24" i="2" s="1"/>
  <c r="L24" i="2" a="1"/>
  <c r="L24" i="2" s="1"/>
  <c r="K24" i="2" a="1"/>
  <c r="K24" i="2" s="1"/>
  <c r="J24" i="2" a="1"/>
  <c r="J24" i="2" s="1"/>
  <c r="I24" i="2" a="1"/>
  <c r="I24" i="2" s="1"/>
  <c r="H24" i="2" a="1"/>
  <c r="H24" i="2" s="1"/>
  <c r="G24" i="2" a="1"/>
  <c r="G24" i="2"/>
  <c r="F24" i="2" a="1"/>
  <c r="F24" i="2" s="1"/>
  <c r="E24" i="2" a="1"/>
  <c r="E24" i="2" s="1"/>
  <c r="D24" i="2" a="1"/>
  <c r="D24" i="2" s="1"/>
  <c r="I22" i="2" a="1"/>
  <c r="I22" i="2" s="1"/>
  <c r="I21" i="2" a="1"/>
  <c r="I21" i="2" s="1"/>
  <c r="I20" i="2" a="1"/>
  <c r="I20" i="2" s="1"/>
  <c r="I19" i="2" a="1"/>
  <c r="I19" i="2" s="1"/>
  <c r="I18" i="2" a="1"/>
  <c r="I18" i="2" s="1"/>
  <c r="H22" i="2" a="1"/>
  <c r="H22" i="2"/>
  <c r="H21" i="2" a="1"/>
  <c r="H21" i="2" s="1"/>
  <c r="H20" i="2" a="1"/>
  <c r="H20" i="2" s="1"/>
  <c r="H19" i="2" a="1"/>
  <c r="H19" i="2" s="1"/>
  <c r="H18" i="2" a="1"/>
  <c r="H18" i="2" s="1"/>
  <c r="G22" i="2" a="1"/>
  <c r="G22" i="2" s="1"/>
  <c r="G21" i="2" a="1"/>
  <c r="G21" i="2" s="1"/>
  <c r="G20" i="2" a="1"/>
  <c r="G20" i="2" s="1"/>
  <c r="G19" i="2" a="1"/>
  <c r="G19" i="2" s="1"/>
  <c r="G18" i="2" a="1"/>
  <c r="G18" i="2"/>
  <c r="F22" i="2" a="1"/>
  <c r="F22" i="2"/>
  <c r="F21" i="2" a="1"/>
  <c r="F21" i="2"/>
  <c r="F20" i="2" a="1"/>
  <c r="F20" i="2" s="1"/>
  <c r="F19" i="2" a="1"/>
  <c r="F19" i="2"/>
  <c r="F18" i="2" a="1"/>
  <c r="F18" i="2" s="1"/>
  <c r="E22" i="2" a="1"/>
  <c r="E22" i="2" s="1"/>
  <c r="E19" i="2" a="1"/>
  <c r="E19" i="2"/>
  <c r="E20" i="2" a="1"/>
  <c r="E20" i="2"/>
  <c r="E21" i="2" a="1"/>
  <c r="E21" i="2" s="1"/>
  <c r="E18" i="2" a="1"/>
  <c r="E18" i="2" s="1"/>
  <c r="D20" i="2" a="1"/>
  <c r="D20" i="2" s="1"/>
  <c r="D22" i="2" a="1"/>
  <c r="D22" i="2" s="1"/>
  <c r="D21" i="2" a="1"/>
  <c r="D21" i="2" s="1"/>
  <c r="D19" i="2" a="1"/>
  <c r="D19" i="2"/>
  <c r="D18" i="2" a="1"/>
  <c r="D18" i="2" s="1"/>
  <c r="P16" i="2" a="1"/>
  <c r="P16" i="2" s="1"/>
  <c r="P15" i="2" a="1"/>
  <c r="P15" i="2" s="1"/>
  <c r="P14" i="2" a="1"/>
  <c r="P14" i="2" s="1"/>
  <c r="P13" i="2" a="1"/>
  <c r="P13" i="2" s="1"/>
  <c r="O16" i="2" a="1"/>
  <c r="O16" i="2" s="1"/>
  <c r="O15" i="2"/>
  <c r="O15" i="2" a="1"/>
  <c r="O14" i="2" a="1"/>
  <c r="O14" i="2" s="1"/>
  <c r="O13" i="2" a="1"/>
  <c r="O13" i="2" s="1"/>
  <c r="N16" i="2" a="1"/>
  <c r="N16" i="2" s="1"/>
  <c r="N15" i="2" a="1"/>
  <c r="N15" i="2" s="1"/>
  <c r="N14" i="2" a="1"/>
  <c r="N14" i="2" s="1"/>
  <c r="N13" i="2" a="1"/>
  <c r="N13" i="2" s="1"/>
  <c r="M14" i="2" a="1"/>
  <c r="M14" i="2"/>
  <c r="M15" i="2" a="1"/>
  <c r="M15" i="2"/>
  <c r="M16" i="2" a="1"/>
  <c r="M16" i="2" s="1"/>
  <c r="M13" i="2" a="1"/>
  <c r="M13" i="2" s="1"/>
  <c r="L16" i="2" a="1"/>
  <c r="L16" i="2" s="1"/>
  <c r="L15" i="2" a="1"/>
  <c r="L15" i="2" s="1"/>
  <c r="L14" i="2" a="1"/>
  <c r="L14" i="2" s="1"/>
  <c r="L13" i="2" a="1"/>
  <c r="L13" i="2" s="1"/>
  <c r="K16" i="2" a="1"/>
  <c r="K16" i="2" s="1"/>
  <c r="K15" i="2" a="1"/>
  <c r="K15" i="2" s="1"/>
  <c r="K14" i="2" a="1"/>
  <c r="K14" i="2" s="1"/>
  <c r="K13" i="2" a="1"/>
  <c r="K13" i="2"/>
  <c r="J16" i="2" a="1"/>
  <c r="J16" i="2" s="1"/>
  <c r="J15" i="2" a="1"/>
  <c r="J15" i="2" s="1"/>
  <c r="J14" i="2" a="1"/>
  <c r="J14" i="2" s="1"/>
  <c r="J13" i="2" a="1"/>
  <c r="J13" i="2" s="1"/>
  <c r="I16" i="2" a="1"/>
  <c r="I16" i="2" s="1"/>
  <c r="I15" i="2" a="1"/>
  <c r="I15" i="2" s="1"/>
  <c r="I14" i="2" a="1"/>
  <c r="I14" i="2" s="1"/>
  <c r="I13" i="2" a="1"/>
  <c r="I13" i="2" s="1"/>
  <c r="H16" i="2" a="1"/>
  <c r="H16" i="2" s="1"/>
  <c r="H15" i="2" a="1"/>
  <c r="H15" i="2" s="1"/>
  <c r="H14" i="2" a="1"/>
  <c r="H14" i="2" s="1"/>
  <c r="H13" i="2" a="1"/>
  <c r="H13" i="2"/>
  <c r="G16" i="2" a="1"/>
  <c r="G16" i="2" s="1"/>
  <c r="G14" i="2" a="1"/>
  <c r="G14" i="2" s="1"/>
  <c r="G15" i="2" a="1"/>
  <c r="G15" i="2" s="1"/>
  <c r="G13" i="2" a="1"/>
  <c r="G13" i="2"/>
  <c r="F16" i="2" a="1"/>
  <c r="F16" i="2" s="1"/>
  <c r="F14" i="2" a="1"/>
  <c r="F14" i="2" s="1"/>
  <c r="F15" i="2" a="1"/>
  <c r="F15" i="2"/>
  <c r="F13" i="2" a="1"/>
  <c r="F13" i="2" s="1"/>
  <c r="E16" i="2"/>
  <c r="E14" i="2" a="1"/>
  <c r="E14" i="2" s="1"/>
  <c r="E15" i="2" a="1"/>
  <c r="E15" i="2" s="1"/>
  <c r="E13" i="2" a="1"/>
  <c r="E13" i="2"/>
  <c r="D16" i="2" a="1"/>
  <c r="D16" i="2" s="1"/>
  <c r="D15" i="2" a="1"/>
  <c r="D15" i="2" s="1"/>
  <c r="D14" i="2" a="1"/>
  <c r="D14" i="2"/>
  <c r="D13" i="2" a="1"/>
  <c r="D13" i="2" s="1"/>
  <c r="R42" i="2" l="1" a="1"/>
  <c r="R42" i="2" s="1"/>
  <c r="Q42" i="2" a="1"/>
  <c r="Q42" i="2" s="1"/>
  <c r="Q40" i="2" a="1"/>
  <c r="Q40" i="2" s="1"/>
  <c r="Q39" i="2" a="1"/>
  <c r="Q39" i="2" s="1"/>
  <c r="P42" i="2" a="1"/>
  <c r="P42" i="2" s="1"/>
  <c r="O42" i="2" a="1"/>
  <c r="O42" i="2" s="1"/>
  <c r="F33" i="3" l="1"/>
  <c r="F32" i="3"/>
  <c r="M95" i="2"/>
  <c r="L95" i="2"/>
  <c r="K95" i="2"/>
  <c r="F95" i="2"/>
  <c r="E95" i="2"/>
  <c r="D95" i="2"/>
  <c r="G94" i="2"/>
  <c r="G93" i="2"/>
  <c r="G92" i="2"/>
  <c r="G91" i="2"/>
  <c r="G90" i="2"/>
  <c r="G89" i="2"/>
  <c r="G88" i="2"/>
  <c r="G87" i="2"/>
  <c r="O79" i="2"/>
  <c r="N79" i="2"/>
  <c r="I94" i="2"/>
  <c r="K67" i="2"/>
  <c r="I93" i="2"/>
  <c r="I92" i="2"/>
  <c r="Q59" i="2"/>
  <c r="Q57" i="2"/>
  <c r="N54" i="2"/>
  <c r="K54" i="2"/>
  <c r="J54" i="2"/>
  <c r="I54" i="2"/>
  <c r="H54" i="2"/>
  <c r="G54" i="2"/>
  <c r="F54" i="2"/>
  <c r="J41" i="2"/>
  <c r="O41" i="2"/>
  <c r="AB38" i="2"/>
  <c r="S38" i="2" s="1"/>
  <c r="Q41" i="2"/>
  <c r="P41" i="2"/>
  <c r="I30" i="2"/>
  <c r="H94" i="2"/>
  <c r="E30" i="2"/>
  <c r="H93" i="2"/>
  <c r="H92" i="2"/>
  <c r="E23" i="2"/>
  <c r="P23" i="2"/>
  <c r="O23" i="2"/>
  <c r="N23" i="2"/>
  <c r="G23" i="2"/>
  <c r="F23" i="2"/>
  <c r="K23" i="2"/>
  <c r="J23" i="2"/>
  <c r="G17" i="2"/>
  <c r="F17" i="2"/>
  <c r="E17" i="2"/>
  <c r="O17" i="2"/>
  <c r="O31" i="2" s="1"/>
  <c r="K17" i="2"/>
  <c r="J17" i="2"/>
  <c r="I17" i="2"/>
  <c r="H17" i="2"/>
  <c r="I6" i="1"/>
  <c r="AG6" i="1" s="1"/>
  <c r="I3" i="1"/>
  <c r="AG3" i="1" s="1"/>
  <c r="I2" i="1"/>
  <c r="AG2" i="1" s="1"/>
  <c r="AG7" i="1" s="1"/>
  <c r="N17" i="2" l="1"/>
  <c r="N31" i="2" s="1"/>
  <c r="AB42" i="2"/>
  <c r="S42" i="2" s="1"/>
  <c r="AI75" i="2"/>
  <c r="E79" i="2"/>
  <c r="H90" i="2"/>
  <c r="H30" i="2"/>
  <c r="P60" i="2"/>
  <c r="I89" i="2"/>
  <c r="E64" i="2"/>
  <c r="G79" i="2"/>
  <c r="P17" i="2"/>
  <c r="P31" i="2" s="1"/>
  <c r="AI39" i="2"/>
  <c r="H79" i="2"/>
  <c r="J94" i="2"/>
  <c r="N94" i="2" s="1"/>
  <c r="O94" i="2" s="1"/>
  <c r="H23" i="2"/>
  <c r="H31" i="2" s="1"/>
  <c r="F67" i="2"/>
  <c r="I23" i="2"/>
  <c r="I31" i="2" s="1"/>
  <c r="G67" i="2"/>
  <c r="R79" i="2"/>
  <c r="J67" i="2"/>
  <c r="J68" i="2" s="1"/>
  <c r="H67" i="2"/>
  <c r="AI76" i="2"/>
  <c r="AI38" i="2"/>
  <c r="H89" i="2"/>
  <c r="AI16" i="2"/>
  <c r="I67" i="2"/>
  <c r="H88" i="2"/>
  <c r="K30" i="2"/>
  <c r="K31" i="2" s="1"/>
  <c r="K41" i="2"/>
  <c r="I91" i="2"/>
  <c r="R41" i="2"/>
  <c r="H91" i="2"/>
  <c r="L41" i="2"/>
  <c r="E67" i="2"/>
  <c r="I88" i="2"/>
  <c r="M41" i="2"/>
  <c r="C43" i="3"/>
  <c r="D64" i="2"/>
  <c r="C26" i="3"/>
  <c r="D43" i="3"/>
  <c r="I60" i="2"/>
  <c r="J60" i="2"/>
  <c r="G64" i="2"/>
  <c r="AB16" i="2"/>
  <c r="E43" i="3"/>
  <c r="F30" i="2"/>
  <c r="F64" i="2"/>
  <c r="J30" i="2"/>
  <c r="J31" i="2" s="1"/>
  <c r="J92" i="2"/>
  <c r="N92" i="2" s="1"/>
  <c r="O92" i="2" s="1"/>
  <c r="G27" i="2"/>
  <c r="J79" i="2"/>
  <c r="H60" i="2"/>
  <c r="K60" i="2"/>
  <c r="K68" i="2" s="1"/>
  <c r="N60" i="2"/>
  <c r="N68" i="2" s="1"/>
  <c r="O60" i="2"/>
  <c r="M60" i="2"/>
  <c r="M68" i="2" s="1"/>
  <c r="E27" i="2"/>
  <c r="G41" i="2"/>
  <c r="G30" i="2"/>
  <c r="H41" i="2"/>
  <c r="E26" i="3"/>
  <c r="D16" i="3"/>
  <c r="G33" i="3" s="1"/>
  <c r="K33" i="3" s="1"/>
  <c r="L33" i="3" s="1"/>
  <c r="AD25" i="3"/>
  <c r="AB25" i="3"/>
  <c r="F25" i="3" s="1"/>
  <c r="AD15" i="3"/>
  <c r="AB15" i="3"/>
  <c r="E15" i="3" s="1"/>
  <c r="AD14" i="3"/>
  <c r="AB14" i="3"/>
  <c r="E14" i="3" s="1"/>
  <c r="AD24" i="3"/>
  <c r="AB24" i="3"/>
  <c r="F24" i="3" s="1"/>
  <c r="D26" i="3"/>
  <c r="B70" i="3"/>
  <c r="AD11" i="3"/>
  <c r="AD21" i="3"/>
  <c r="AB11" i="3"/>
  <c r="E11" i="3" s="1"/>
  <c r="AB21" i="3"/>
  <c r="F21" i="3" s="1"/>
  <c r="C16" i="3"/>
  <c r="G32" i="3" s="1"/>
  <c r="K32" i="3" s="1"/>
  <c r="L32" i="3" s="1"/>
  <c r="AD22" i="3"/>
  <c r="AB23" i="3"/>
  <c r="F23" i="3" s="1"/>
  <c r="AB12" i="3"/>
  <c r="E12" i="3" s="1"/>
  <c r="AD12" i="3"/>
  <c r="AB22" i="3"/>
  <c r="F22" i="3" s="1"/>
  <c r="AD13" i="3"/>
  <c r="AD23" i="3"/>
  <c r="AB13" i="3"/>
  <c r="E13" i="3" s="1"/>
  <c r="AC52" i="2"/>
  <c r="P79" i="2"/>
  <c r="AJ52" i="2"/>
  <c r="L17" i="2"/>
  <c r="L31" i="2" s="1"/>
  <c r="P54" i="2"/>
  <c r="P68" i="2" s="1"/>
  <c r="AL52" i="2"/>
  <c r="AD52" i="2"/>
  <c r="Q79" i="2"/>
  <c r="AK52" i="2"/>
  <c r="AB77" i="2"/>
  <c r="S77" i="2" s="1"/>
  <c r="AI77" i="2"/>
  <c r="I41" i="2"/>
  <c r="J93" i="2"/>
  <c r="N93" i="2" s="1"/>
  <c r="O93" i="2" s="1"/>
  <c r="F27" i="2"/>
  <c r="AB15" i="2"/>
  <c r="Q15" i="2" s="1"/>
  <c r="AI15" i="2"/>
  <c r="G60" i="2"/>
  <c r="AI37" i="2"/>
  <c r="AB37" i="2"/>
  <c r="S37" i="2" s="1"/>
  <c r="L79" i="2"/>
  <c r="M23" i="2"/>
  <c r="M31" i="2" s="1"/>
  <c r="O54" i="2"/>
  <c r="K79" i="2"/>
  <c r="AI42" i="2"/>
  <c r="I90" i="2"/>
  <c r="M79" i="2"/>
  <c r="AI52" i="2"/>
  <c r="L54" i="2"/>
  <c r="L68" i="2" s="1"/>
  <c r="AB52" i="2"/>
  <c r="E41" i="2"/>
  <c r="F79" i="2"/>
  <c r="D79" i="2" s="1"/>
  <c r="AB75" i="2"/>
  <c r="S75" i="2" s="1"/>
  <c r="AE52" i="2"/>
  <c r="AB76" i="2"/>
  <c r="S76" i="2" s="1"/>
  <c r="F41" i="2"/>
  <c r="AI40" i="2"/>
  <c r="AB40" i="2"/>
  <c r="S40" i="2" s="1"/>
  <c r="E54" i="2"/>
  <c r="I79" i="2"/>
  <c r="AI78" i="2"/>
  <c r="AB78" i="2"/>
  <c r="S78" i="2" s="1"/>
  <c r="AB39" i="2"/>
  <c r="S39" i="2" s="1"/>
  <c r="I87" i="2"/>
  <c r="AB13" i="2"/>
  <c r="H87" i="2"/>
  <c r="AI13" i="2"/>
  <c r="B110" i="2"/>
  <c r="AB14" i="2"/>
  <c r="Q14" i="2" s="1"/>
  <c r="AI80" i="2"/>
  <c r="AB80" i="2"/>
  <c r="S80" i="2" s="1"/>
  <c r="G95" i="2"/>
  <c r="AI14" i="2"/>
  <c r="J90" i="2" l="1"/>
  <c r="N90" i="2" s="1"/>
  <c r="O90" i="2" s="1"/>
  <c r="H68" i="2"/>
  <c r="F68" i="2"/>
  <c r="J91" i="2"/>
  <c r="N91" i="2" s="1"/>
  <c r="O91" i="2" s="1"/>
  <c r="F31" i="2"/>
  <c r="G31" i="2"/>
  <c r="D27" i="2"/>
  <c r="J89" i="2"/>
  <c r="N89" i="2" s="1"/>
  <c r="O89" i="2" s="1"/>
  <c r="D17" i="2"/>
  <c r="D67" i="2"/>
  <c r="G68" i="2"/>
  <c r="I68" i="2"/>
  <c r="D30" i="2"/>
  <c r="J88" i="2"/>
  <c r="N88" i="2" s="1"/>
  <c r="O88" i="2" s="1"/>
  <c r="E31" i="2"/>
  <c r="D60" i="2"/>
  <c r="I95" i="2"/>
  <c r="O68" i="2"/>
  <c r="B71" i="3"/>
  <c r="D23" i="2"/>
  <c r="AG148" i="2"/>
  <c r="C110" i="2"/>
  <c r="J87" i="2"/>
  <c r="H95" i="2"/>
  <c r="D41" i="2"/>
  <c r="D54" i="2"/>
  <c r="E68" i="2"/>
  <c r="Q52" i="2"/>
  <c r="D68" i="2" l="1"/>
  <c r="D31" i="2"/>
  <c r="J95" i="2"/>
  <c r="N87" i="2"/>
  <c r="N95" i="2" l="1"/>
  <c r="O87" i="2"/>
  <c r="O95" i="2" s="1"/>
  <c r="B148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EA6F75-11B7-48E6-BBF3-987B7B133A59}" keepAlive="1" name="Consulta - Datos" description="Conexión a la consulta 'Datos' en el libro." type="5" refreshedVersion="8" backgroun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<sst xmlns="http://schemas.openxmlformats.org/spreadsheetml/2006/main" count="312" uniqueCount="174">
  <si>
    <t>DATOS DEL ESTABLECIMIENTO</t>
  </si>
  <si>
    <t>CÓDIGOS</t>
  </si>
  <si>
    <t>NOMBRE DE COMUNA</t>
  </si>
  <si>
    <t>NOMBRE ESTABLECIMIENTO/ESTRATEGIA</t>
  </si>
  <si>
    <t>MES:</t>
  </si>
  <si>
    <t>ABRIL</t>
  </si>
  <si>
    <t>AÑO:</t>
  </si>
  <si>
    <t>2026-2027</t>
  </si>
  <si>
    <t>Versión 1.0: Febrero 2026</t>
  </si>
  <si>
    <t>Director/a Servicio de Salud o Director/a Establecimiento</t>
  </si>
  <si>
    <t>ENERO</t>
  </si>
  <si>
    <t>Establecimiento de Mayor Complejidad (EMAYC)</t>
  </si>
  <si>
    <t>SERVICIO DE SALUD</t>
  </si>
  <si>
    <t>Jefe/a de Estadisticas</t>
  </si>
  <si>
    <t>FEBRERO</t>
  </si>
  <si>
    <t>Establecimiento de Mediana Complejidad (EMEDC)</t>
  </si>
  <si>
    <t>MUNICIPAL</t>
  </si>
  <si>
    <t>MARZO</t>
  </si>
  <si>
    <t>Establecimiento de Menor Complejidad (EMENC)</t>
  </si>
  <si>
    <t>OTRA INSTITUCION (Delegado)</t>
  </si>
  <si>
    <t>Centros de Diagnóstico Terapeutico (CDT)</t>
  </si>
  <si>
    <t>MINSAL - DEIS</t>
  </si>
  <si>
    <t>MAYO</t>
  </si>
  <si>
    <t>Centro de Referencia de Salud (CRS)</t>
  </si>
  <si>
    <t>JUNIO</t>
  </si>
  <si>
    <t>Centro de Salud Familiar</t>
  </si>
  <si>
    <t>SERIE D</t>
  </si>
  <si>
    <t>JULIO</t>
  </si>
  <si>
    <t>Consultorio General Urbano (CGU)</t>
  </si>
  <si>
    <t>AGOSTO</t>
  </si>
  <si>
    <t>Consultorio General Urbano (CGU) - CESFAM</t>
  </si>
  <si>
    <t>SEPTIEMBRE</t>
  </si>
  <si>
    <t>Consultorio General Urbano(CGU) con SAPU/SUR/SAR</t>
  </si>
  <si>
    <t>OCTUBRE</t>
  </si>
  <si>
    <t>Consultorio General Urbano (CGU) - CESFAM con SAPU/SAR</t>
  </si>
  <si>
    <t>NOVIEMBRE</t>
  </si>
  <si>
    <t>Consultorio General Rural (CGR)</t>
  </si>
  <si>
    <t>DICIEMBRE</t>
  </si>
  <si>
    <t>Consultorio General Rural (CGR) - CESFAM</t>
  </si>
  <si>
    <t>Consultorio General Rural (CGR) con SAPU/SAR/SUR</t>
  </si>
  <si>
    <t>Consultorio General Rural (CGR) - CESFAM con SAPU/SAR/SUR</t>
  </si>
  <si>
    <t>Posta de Salud Rural (PSR)</t>
  </si>
  <si>
    <t>Centro Comunitario de Salud Familiar (CECOF)</t>
  </si>
  <si>
    <t>Consultorio de Salud Mental (COSAM)</t>
  </si>
  <si>
    <t>Programa de Reparación y Atención Integral de Salud (PRAIS)</t>
  </si>
  <si>
    <t>Centro de Atención Funcionarios (CAF)</t>
  </si>
  <si>
    <t>Unidad de Salud de Funcionarios (USF)</t>
  </si>
  <si>
    <t>ClÍnica Dental Móvil (CDM)</t>
  </si>
  <si>
    <t>Dirección Servicio de Salud (DSS)</t>
  </si>
  <si>
    <t>Servicio de Atención Primaria de Urgencia (SAPU)</t>
  </si>
  <si>
    <t>Servicio de Urgencia Rural (SUR)</t>
  </si>
  <si>
    <t>Servicio de Alta Resolución SAR</t>
  </si>
  <si>
    <t>Hospital de Campaña</t>
  </si>
  <si>
    <t>Centro Oncologico</t>
  </si>
  <si>
    <t>SAMU</t>
  </si>
  <si>
    <t>Centro de salud Urbano (CSU)</t>
  </si>
  <si>
    <t>Centro de Rehabilitación (CR)</t>
  </si>
  <si>
    <t>Laboratorio Clínico o Dental</t>
  </si>
  <si>
    <t>Servicio de Atención Primaria de Urgencia Dental (SAPUDENT)</t>
  </si>
  <si>
    <t>COMUNA:   (  )</t>
  </si>
  <si>
    <t>ESTABLECIMIENTO/ESTRATEGIA:   (  )</t>
  </si>
  <si>
    <t>MES:   (  )</t>
  </si>
  <si>
    <t>AÑO: 2026-2027</t>
  </si>
  <si>
    <t>REM-D.15 - Programa Nacional de Alimentación Complementaria (PNAC)</t>
  </si>
  <si>
    <t>Sección A: PNAC - Cantidad distribuida (kg) a personas intrasistema</t>
  </si>
  <si>
    <t>Subprogramas</t>
  </si>
  <si>
    <t>Productos</t>
  </si>
  <si>
    <t>Total</t>
  </si>
  <si>
    <t>Menores a 6 años</t>
  </si>
  <si>
    <t>Gestantes</t>
  </si>
  <si>
    <t>Persona que amamanta a  hijo/a menor a 12 meses</t>
  </si>
  <si>
    <t>0 - 2 meses</t>
  </si>
  <si>
    <t>3 - 5 meses</t>
  </si>
  <si>
    <t>6 - 11 meses</t>
  </si>
  <si>
    <t>12 - 17 meses</t>
  </si>
  <si>
    <t xml:space="preserve"> 18 - 23 meses</t>
  </si>
  <si>
    <t xml:space="preserve"> 24 - 47 meses</t>
  </si>
  <si>
    <t xml:space="preserve"> 48 - 71 meses</t>
  </si>
  <si>
    <t>Normal, sobrepeso y obesas</t>
  </si>
  <si>
    <t>Bajo peso</t>
  </si>
  <si>
    <t>0 a 5 meses con Lactancia Materna exclusiva</t>
  </si>
  <si>
    <t>0 a 5 meses Lactancia Materna + Fórmula Láctea</t>
  </si>
  <si>
    <t>6 a 11 meses Lactancia Materna</t>
  </si>
  <si>
    <t>Básico</t>
  </si>
  <si>
    <t>Purita +Pro 1 (PP1)</t>
  </si>
  <si>
    <t>Purita +Pro 2 (PP2)</t>
  </si>
  <si>
    <t>Purita Mamá (PM)</t>
  </si>
  <si>
    <t>Fórmula de Inicio (FI)</t>
  </si>
  <si>
    <t>Subtotal</t>
  </si>
  <si>
    <t>Refuerzo</t>
  </si>
  <si>
    <t>Mi Sopita (MS)</t>
  </si>
  <si>
    <t xml:space="preserve">Prematuros </t>
  </si>
  <si>
    <t>Fórmula de Prematuros (FP)</t>
  </si>
  <si>
    <t>Fórmula de Incio (FI)</t>
  </si>
  <si>
    <t>Alergia a la proteína de la leche de vaca</t>
  </si>
  <si>
    <t>Fórmula Extensamente Hidrolizada (FEH)</t>
  </si>
  <si>
    <t>Fórmula Aminoacídica (FAA)</t>
  </si>
  <si>
    <t>Sección B: PNAC - Número de personas intrasistema que retiran</t>
  </si>
  <si>
    <t>Hombres</t>
  </si>
  <si>
    <t>Mujeres</t>
  </si>
  <si>
    <t>Alergia a la Proteína de la leche de vaca</t>
  </si>
  <si>
    <t>TOTAL</t>
  </si>
  <si>
    <t>Programas Sociales (*)</t>
  </si>
  <si>
    <t>Nota: (*) Información referencial, ya incluida en los subprogramas.</t>
  </si>
  <si>
    <t>Sección C: PNAC: Cantidad distribuida (kg) a personas extrasistema (incluye modalidad libre elección)</t>
  </si>
  <si>
    <t xml:space="preserve">Alergia a la proteína de la leche de vaca </t>
  </si>
  <si>
    <t>Sección D: PNAC - Número de personas extrasistema que retiran</t>
  </si>
  <si>
    <t xml:space="preserve"> Mujeres</t>
  </si>
  <si>
    <t xml:space="preserve">Alergia a la Proteína de la leche de vaca </t>
  </si>
  <si>
    <t>Sección E: Existencia y movimiento total de productos (Intrasistema y Extrasistema)</t>
  </si>
  <si>
    <t>Saldo Mes Anterior</t>
  </si>
  <si>
    <t>Ingresos</t>
  </si>
  <si>
    <t>Total Disponible</t>
  </si>
  <si>
    <t>Egresos</t>
  </si>
  <si>
    <t>Saldo mes siguiente</t>
  </si>
  <si>
    <t>Proveedor/Operador Logístico</t>
  </si>
  <si>
    <t>Por traspaso</t>
  </si>
  <si>
    <t>Distribuido a Población Beneficiaria</t>
  </si>
  <si>
    <t>Mermas (Incluye faltantes)</t>
  </si>
  <si>
    <t>Otros (demostraciones, donaciones, etc.)</t>
  </si>
  <si>
    <t>Traspaso</t>
  </si>
  <si>
    <t>Total Egresos</t>
  </si>
  <si>
    <t>Intrasistema</t>
  </si>
  <si>
    <t>Extrasistema</t>
  </si>
  <si>
    <t>Fórmula Prematuros</t>
  </si>
  <si>
    <t>Fórmula aminoacídica (FAA)</t>
  </si>
  <si>
    <t>TOTAL (Kg)</t>
  </si>
  <si>
    <t>REM-D.16.    Programa de Alimentación Complementaria del Adulto Mayor (PACAM)</t>
  </si>
  <si>
    <t>Sección A: PACAM - Cantidad distribuida (kg)</t>
  </si>
  <si>
    <t>Grupo Programático</t>
  </si>
  <si>
    <t>Sopa/Crema</t>
  </si>
  <si>
    <t xml:space="preserve">Bebida Láctea </t>
  </si>
  <si>
    <t>70 años y más (independiente del motivo de ingreso)</t>
  </si>
  <si>
    <t>65 - 69 años con alteración de la funcionalidad</t>
  </si>
  <si>
    <t>65 - 69 años en programa social (Vínculos, Familia, Calle u otro)</t>
  </si>
  <si>
    <t>60 - 69 años con tuberculosis</t>
  </si>
  <si>
    <t>60 - 69 años en ELEAM autorizado o similar</t>
  </si>
  <si>
    <t>Sección B: PACAM - Número de personas que retiran</t>
  </si>
  <si>
    <t>Sopa/Crema - Bebida Láctea</t>
  </si>
  <si>
    <t>Total Hombres</t>
  </si>
  <si>
    <t>Total Mujeres</t>
  </si>
  <si>
    <t>70 años y más (independiente del motivo de ingreso</t>
  </si>
  <si>
    <t>Sección C: Existencia y movimiento de productos</t>
  </si>
  <si>
    <t>Saldo mes anterior</t>
  </si>
  <si>
    <t>Total disponible</t>
  </si>
  <si>
    <t>Distribuido a población beneficiaria</t>
  </si>
  <si>
    <t>Otros: (demostraciones, donaciones, etc.)</t>
  </si>
  <si>
    <t>Total egresos</t>
  </si>
  <si>
    <t>Bebida Láctea</t>
  </si>
  <si>
    <t>Sección D: PACAM - Número de personas que retiran, pertenecientes al PRAIS (incluidos en Sección B)</t>
  </si>
  <si>
    <t>Mes</t>
  </si>
  <si>
    <t>(Todas)</t>
  </si>
  <si>
    <t>establecimiento</t>
  </si>
  <si>
    <t>comuna</t>
  </si>
  <si>
    <t>Etiquetas de fila</t>
  </si>
  <si>
    <t>Suma de Col01</t>
  </si>
  <si>
    <t>Suma de Col02</t>
  </si>
  <si>
    <t>Suma de Col03</t>
  </si>
  <si>
    <t>Suma de Col04</t>
  </si>
  <si>
    <t>Suma de Col05</t>
  </si>
  <si>
    <t>Suma de Col06</t>
  </si>
  <si>
    <t>Suma de Col07</t>
  </si>
  <si>
    <t>Suma de Col08</t>
  </si>
  <si>
    <t>Suma de Col09</t>
  </si>
  <si>
    <t>Suma de Col10</t>
  </si>
  <si>
    <t>Suma de Col11</t>
  </si>
  <si>
    <t>Suma de Col12</t>
  </si>
  <si>
    <t>Suma de Col13</t>
  </si>
  <si>
    <t>Suma de Col14</t>
  </si>
  <si>
    <t>Suma de Col15</t>
  </si>
  <si>
    <t>Total general</t>
  </si>
  <si>
    <t xml:space="preserve">Consolidado </t>
  </si>
  <si>
    <t>Suma de Col16</t>
  </si>
  <si>
    <t>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</si>
</sst>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"/>
    <numFmt numFmtId="165" formatCode="0.0"/>
    <numFmt numFmtId="166" formatCode="#,##0.0_)"/>
    <numFmt numFmtId="167" formatCode="#,##0.00_)"/>
    <numFmt numFmtId="168" formatCode="#,##0_)"/>
    <numFmt numFmtId="169" formatCode="_-[$€]\ * #,##0.00_-;\-[$€]\ * #,##0.00_-;_-[$€]\ 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8"/>
      <color indexed="10"/>
      <name val="Verdana"/>
      <family val="2"/>
    </font>
    <font>
      <b/>
      <sz val="10"/>
      <color indexed="10"/>
      <name val="Verdana"/>
      <family val="2"/>
    </font>
    <font>
      <b/>
      <sz val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name val="Calibri"/>
      <family val="2"/>
    </font>
    <font>
      <b/>
      <sz val="24"/>
      <name val="Verdana"/>
      <family val="2"/>
    </font>
    <font>
      <sz val="10"/>
      <name val="Comic Sans MS"/>
      <family val="4"/>
    </font>
    <font>
      <sz val="8"/>
      <name val="Arial"/>
      <family val="2"/>
    </font>
    <font>
      <sz val="10"/>
      <color indexed="3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9"/>
      <name val="Aptos Narrow"/>
      <family val="2"/>
      <scheme val="minor"/>
    </font>
    <font>
      <u/>
      <sz val="8"/>
      <name val="Verdana"/>
      <family val="2"/>
    </font>
    <font>
      <sz val="9"/>
      <name val="Verdana"/>
      <family val="2"/>
    </font>
    <font>
      <sz val="9"/>
      <color rgb="FF0070C0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41"/>
        <bgColor theme="0"/>
      </patternFill>
    </fill>
    <fill>
      <patternFill patternType="solid">
        <fgColor indexed="65"/>
        <bgColor theme="0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theme="0"/>
      </patternFill>
    </fill>
    <fill>
      <patternFill patternType="solid">
        <fgColor indexed="42"/>
        <bgColor theme="0"/>
      </patternFill>
    </fill>
    <fill>
      <patternFill patternType="solid">
        <fgColor indexed="9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FFCC99"/>
        <bgColor theme="0"/>
      </patternFill>
    </fill>
    <fill>
      <patternFill patternType="solid">
        <fgColor indexed="22"/>
        <bgColor theme="0"/>
      </patternFill>
    </fill>
    <fill>
      <patternFill patternType="solid">
        <fgColor indexed="47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BFBFBF"/>
        <bgColor theme="0"/>
      </patternFill>
    </fill>
    <fill>
      <patternFill patternType="solid">
        <fgColor rgb="FFCCFFCC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indexed="13"/>
        <bgColor theme="0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Font="0" applyBorder="0" applyAlignment="0" applyProtection="0"/>
    <xf numFmtId="0" fontId="8" fillId="4" borderId="5" applyBorder="0">
      <protection locked="0"/>
    </xf>
    <xf numFmtId="0" fontId="8" fillId="0" borderId="0"/>
    <xf numFmtId="0" fontId="17" fillId="0" borderId="0"/>
    <xf numFmtId="0" fontId="18" fillId="0" borderId="0"/>
    <xf numFmtId="0" fontId="8" fillId="0" borderId="0"/>
    <xf numFmtId="0" fontId="17" fillId="0" borderId="0"/>
    <xf numFmtId="169" fontId="8" fillId="0" borderId="0" applyFont="0" applyFill="0" applyBorder="0" applyAlignment="0" applyProtection="0"/>
  </cellStyleXfs>
  <cellXfs count="511">
    <xf numFmtId="0" fontId="0" fillId="0" borderId="0" xfId="0"/>
    <xf numFmtId="0" fontId="3" fillId="3" borderId="0" xfId="3" applyFont="1" applyFill="1" applyBorder="1" applyAlignment="1" applyProtection="1">
      <alignment horizontal="center"/>
    </xf>
    <xf numFmtId="0" fontId="6" fillId="3" borderId="0" xfId="3" applyFont="1" applyFill="1" applyAlignment="1" applyProtection="1"/>
    <xf numFmtId="0" fontId="7" fillId="3" borderId="4" xfId="0" applyFont="1" applyFill="1" applyBorder="1" applyAlignment="1">
      <alignment horizontal="left" vertical="center"/>
    </xf>
    <xf numFmtId="0" fontId="7" fillId="5" borderId="5" xfId="4" applyFont="1" applyFill="1" applyBorder="1" applyAlignment="1">
      <alignment horizontal="center"/>
      <protection locked="0"/>
    </xf>
    <xf numFmtId="0" fontId="3" fillId="6" borderId="6" xfId="3" applyFont="1" applyFill="1" applyBorder="1" applyAlignment="1" applyProtection="1">
      <alignment horizontal="center"/>
      <protection locked="0"/>
    </xf>
    <xf numFmtId="0" fontId="3" fillId="6" borderId="7" xfId="3" applyFont="1" applyFill="1" applyBorder="1" applyAlignment="1" applyProtection="1">
      <alignment horizontal="center"/>
      <protection locked="0"/>
    </xf>
    <xf numFmtId="0" fontId="3" fillId="6" borderId="8" xfId="3" applyFont="1" applyFill="1" applyBorder="1" applyAlignment="1" applyProtection="1">
      <alignment horizontal="center"/>
      <protection locked="0"/>
    </xf>
    <xf numFmtId="0" fontId="9" fillId="3" borderId="0" xfId="3" applyFont="1" applyFill="1" applyBorder="1" applyAlignment="1" applyProtection="1">
      <alignment horizontal="center" vertical="center" wrapText="1"/>
    </xf>
    <xf numFmtId="0" fontId="10" fillId="3" borderId="0" xfId="3" applyFont="1" applyFill="1" applyBorder="1" applyAlignment="1" applyProtection="1">
      <alignment horizontal="left" vertical="center"/>
    </xf>
    <xf numFmtId="0" fontId="11" fillId="3" borderId="0" xfId="3" applyFont="1" applyFill="1" applyBorder="1" applyAlignment="1" applyProtection="1">
      <alignment vertical="center" wrapText="1"/>
    </xf>
    <xf numFmtId="0" fontId="11" fillId="3" borderId="0" xfId="3" applyFont="1" applyFill="1" applyBorder="1" applyAlignment="1" applyProtection="1">
      <alignment horizontal="center" vertical="center"/>
    </xf>
    <xf numFmtId="0" fontId="6" fillId="6" borderId="0" xfId="3" applyFont="1" applyFill="1" applyAlignment="1" applyProtection="1"/>
    <xf numFmtId="0" fontId="7" fillId="3" borderId="3" xfId="0" applyFont="1" applyFill="1" applyBorder="1" applyAlignment="1">
      <alignment horizontal="left" vertical="center"/>
    </xf>
    <xf numFmtId="0" fontId="10" fillId="3" borderId="9" xfId="3" applyFont="1" applyFill="1" applyBorder="1" applyAlignment="1" applyProtection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4" applyFont="1" applyFill="1" applyBorder="1" applyAlignment="1">
      <alignment horizontal="center"/>
      <protection locked="0"/>
    </xf>
    <xf numFmtId="0" fontId="3" fillId="3" borderId="0" xfId="3" applyFont="1" applyFill="1" applyBorder="1" applyAlignment="1" applyProtection="1">
      <alignment horizontal="center"/>
      <protection locked="0"/>
    </xf>
    <xf numFmtId="0" fontId="6" fillId="3" borderId="0" xfId="3" applyFont="1" applyFill="1" applyBorder="1" applyAlignment="1" applyProtection="1"/>
    <xf numFmtId="0" fontId="7" fillId="3" borderId="10" xfId="0" applyFont="1" applyFill="1" applyBorder="1" applyAlignment="1">
      <alignment horizontal="left" vertical="center"/>
    </xf>
    <xf numFmtId="0" fontId="7" fillId="3" borderId="10" xfId="4" applyFont="1" applyFill="1" applyBorder="1" applyAlignment="1">
      <alignment horizontal="center"/>
      <protection locked="0"/>
    </xf>
    <xf numFmtId="0" fontId="3" fillId="3" borderId="10" xfId="3" applyFont="1" applyFill="1" applyBorder="1" applyAlignment="1" applyProtection="1">
      <alignment horizontal="center"/>
      <protection locked="0"/>
    </xf>
    <xf numFmtId="0" fontId="7" fillId="5" borderId="11" xfId="4" applyFont="1" applyFill="1" applyBorder="1" applyAlignment="1">
      <alignment horizontal="center"/>
      <protection locked="0"/>
    </xf>
    <xf numFmtId="0" fontId="3" fillId="6" borderId="12" xfId="3" applyFont="1" applyFill="1" applyBorder="1" applyAlignment="1" applyProtection="1">
      <alignment horizontal="center"/>
      <protection locked="0"/>
    </xf>
    <xf numFmtId="0" fontId="3" fillId="6" borderId="13" xfId="3" applyFont="1" applyFill="1" applyBorder="1" applyAlignment="1" applyProtection="1">
      <alignment horizontal="center"/>
      <protection locked="0"/>
    </xf>
    <xf numFmtId="0" fontId="3" fillId="3" borderId="0" xfId="3" applyFont="1" applyFill="1" applyAlignment="1" applyProtection="1">
      <alignment horizontal="center"/>
    </xf>
    <xf numFmtId="0" fontId="11" fillId="3" borderId="0" xfId="3" applyFont="1" applyFill="1" applyBorder="1" applyAlignment="1" applyProtection="1">
      <alignment horizontal="left" vertical="center"/>
    </xf>
    <xf numFmtId="0" fontId="11" fillId="3" borderId="0" xfId="3" applyFont="1" applyFill="1" applyAlignment="1" applyProtection="1">
      <alignment horizontal="left" vertical="center"/>
    </xf>
    <xf numFmtId="0" fontId="3" fillId="3" borderId="5" xfId="4" applyFont="1" applyFill="1" applyBorder="1" applyAlignment="1" applyProtection="1">
      <alignment horizontal="center"/>
    </xf>
    <xf numFmtId="0" fontId="12" fillId="6" borderId="0" xfId="3" applyFont="1" applyFill="1" applyAlignment="1" applyProtection="1"/>
    <xf numFmtId="0" fontId="7" fillId="3" borderId="4" xfId="3" applyFont="1" applyFill="1" applyBorder="1" applyAlignment="1" applyProtection="1">
      <alignment horizontal="left" vertical="center"/>
    </xf>
    <xf numFmtId="0" fontId="7" fillId="3" borderId="4" xfId="3" applyFont="1" applyFill="1" applyBorder="1" applyAlignment="1" applyProtection="1">
      <alignment horizontal="centerContinuous" vertical="center"/>
    </xf>
    <xf numFmtId="0" fontId="14" fillId="3" borderId="0" xfId="3" applyFont="1" applyFill="1" applyAlignment="1" applyProtection="1">
      <alignment horizontal="left"/>
    </xf>
    <xf numFmtId="0" fontId="14" fillId="3" borderId="0" xfId="3" applyFont="1" applyFill="1" applyAlignment="1" applyProtection="1"/>
    <xf numFmtId="0" fontId="14" fillId="3" borderId="5" xfId="0" applyFont="1" applyFill="1" applyBorder="1" applyAlignment="1">
      <alignment wrapText="1"/>
    </xf>
    <xf numFmtId="0" fontId="14" fillId="5" borderId="5" xfId="4" applyFont="1" applyFill="1" applyBorder="1" applyAlignment="1">
      <alignment horizontal="center"/>
      <protection locked="0"/>
    </xf>
    <xf numFmtId="1" fontId="6" fillId="3" borderId="0" xfId="3" applyNumberFormat="1" applyFont="1" applyFill="1" applyAlignment="1" applyProtection="1">
      <alignment horizontal="right"/>
    </xf>
    <xf numFmtId="49" fontId="6" fillId="3" borderId="0" xfId="3" applyNumberFormat="1" applyFont="1" applyFill="1" applyAlignment="1" applyProtection="1">
      <alignment horizontal="center"/>
    </xf>
    <xf numFmtId="0" fontId="6" fillId="6" borderId="0" xfId="0" applyFont="1" applyFill="1"/>
    <xf numFmtId="0" fontId="14" fillId="3" borderId="11" xfId="0" applyFont="1" applyFill="1" applyBorder="1"/>
    <xf numFmtId="0" fontId="15" fillId="3" borderId="0" xfId="0" applyFont="1" applyFill="1"/>
    <xf numFmtId="0" fontId="0" fillId="3" borderId="0" xfId="0" applyFill="1"/>
    <xf numFmtId="0" fontId="0" fillId="3" borderId="4" xfId="0" applyFill="1" applyBorder="1"/>
    <xf numFmtId="0" fontId="6" fillId="3" borderId="0" xfId="3" applyFont="1" applyFill="1" applyAlignment="1" applyProtection="1">
      <alignment horizontal="left"/>
    </xf>
    <xf numFmtId="0" fontId="6" fillId="3" borderId="0" xfId="3" applyFont="1" applyFill="1" applyAlignment="1" applyProtection="1">
      <alignment horizontal="center"/>
    </xf>
    <xf numFmtId="0" fontId="6" fillId="7" borderId="0" xfId="0" applyFont="1" applyFill="1"/>
    <xf numFmtId="0" fontId="6" fillId="3" borderId="0" xfId="0" applyFont="1" applyFill="1"/>
    <xf numFmtId="0" fontId="12" fillId="3" borderId="0" xfId="5" applyFont="1" applyFill="1" applyAlignment="1">
      <alignment horizontal="left"/>
    </xf>
    <xf numFmtId="0" fontId="6" fillId="8" borderId="0" xfId="0" applyFont="1" applyFill="1"/>
    <xf numFmtId="0" fontId="7" fillId="3" borderId="0" xfId="0" applyFont="1" applyFill="1" applyAlignment="1">
      <alignment horizontal="center"/>
    </xf>
    <xf numFmtId="0" fontId="12" fillId="3" borderId="0" xfId="6" applyFont="1" applyFill="1"/>
    <xf numFmtId="0" fontId="12" fillId="8" borderId="0" xfId="6" applyFont="1" applyFill="1"/>
    <xf numFmtId="0" fontId="6" fillId="3" borderId="0" xfId="6" applyFont="1" applyFill="1"/>
    <xf numFmtId="0" fontId="5" fillId="3" borderId="0" xfId="6" applyFont="1" applyFill="1"/>
    <xf numFmtId="0" fontId="6" fillId="3" borderId="0" xfId="6" applyFont="1" applyFill="1" applyAlignment="1">
      <alignment horizontal="left" vertical="top"/>
    </xf>
    <xf numFmtId="0" fontId="6" fillId="8" borderId="0" xfId="6" applyFont="1" applyFill="1"/>
    <xf numFmtId="0" fontId="19" fillId="3" borderId="0" xfId="6" applyFont="1" applyFill="1" applyAlignment="1">
      <alignment horizontal="center"/>
    </xf>
    <xf numFmtId="0" fontId="6" fillId="3" borderId="37" xfId="6" applyFont="1" applyFill="1" applyBorder="1"/>
    <xf numFmtId="0" fontId="6" fillId="8" borderId="0" xfId="6" applyFont="1" applyFill="1" applyProtection="1">
      <protection hidden="1"/>
    </xf>
    <xf numFmtId="0" fontId="6" fillId="10" borderId="0" xfId="6" applyFont="1" applyFill="1" applyProtection="1">
      <protection hidden="1"/>
    </xf>
    <xf numFmtId="0" fontId="6" fillId="6" borderId="0" xfId="6" applyFont="1" applyFill="1" applyProtection="1">
      <protection hidden="1"/>
    </xf>
    <xf numFmtId="0" fontId="6" fillId="3" borderId="0" xfId="6" applyFont="1" applyFill="1" applyProtection="1">
      <protection hidden="1"/>
    </xf>
    <xf numFmtId="0" fontId="6" fillId="14" borderId="0" xfId="6" applyFont="1" applyFill="1"/>
    <xf numFmtId="0" fontId="6" fillId="3" borderId="1" xfId="6" applyFont="1" applyFill="1" applyBorder="1" applyAlignment="1">
      <alignment horizontal="center"/>
    </xf>
    <xf numFmtId="0" fontId="6" fillId="3" borderId="51" xfId="6" applyFont="1" applyFill="1" applyBorder="1"/>
    <xf numFmtId="166" fontId="6" fillId="3" borderId="0" xfId="6" applyNumberFormat="1" applyFont="1" applyFill="1"/>
    <xf numFmtId="166" fontId="6" fillId="8" borderId="0" xfId="6" applyNumberFormat="1" applyFont="1" applyFill="1"/>
    <xf numFmtId="166" fontId="6" fillId="14" borderId="0" xfId="6" applyNumberFormat="1" applyFont="1" applyFill="1"/>
    <xf numFmtId="1" fontId="22" fillId="3" borderId="0" xfId="0" applyNumberFormat="1" applyFont="1" applyFill="1"/>
    <xf numFmtId="0" fontId="6" fillId="16" borderId="0" xfId="6" applyFont="1" applyFill="1" applyProtection="1">
      <protection hidden="1"/>
    </xf>
    <xf numFmtId="0" fontId="6" fillId="3" borderId="62" xfId="6" applyFont="1" applyFill="1" applyBorder="1" applyAlignment="1">
      <alignment horizontal="left" vertical="center" wrapText="1"/>
    </xf>
    <xf numFmtId="0" fontId="6" fillId="3" borderId="63" xfId="6" applyFont="1" applyFill="1" applyBorder="1" applyAlignment="1">
      <alignment horizontal="left" vertical="center" wrapText="1"/>
    </xf>
    <xf numFmtId="0" fontId="6" fillId="3" borderId="70" xfId="0" applyFont="1" applyFill="1" applyBorder="1" applyAlignment="1">
      <alignment horizontal="left" vertical="center"/>
    </xf>
    <xf numFmtId="0" fontId="6" fillId="3" borderId="71" xfId="0" applyFont="1" applyFill="1" applyBorder="1" applyAlignment="1">
      <alignment horizontal="left" vertical="center" wrapText="1"/>
    </xf>
    <xf numFmtId="0" fontId="8" fillId="14" borderId="0" xfId="8" applyFill="1"/>
    <xf numFmtId="0" fontId="6" fillId="7" borderId="0" xfId="0" applyFont="1" applyFill="1" applyAlignment="1">
      <alignment horizontal="left" vertical="top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left" vertical="center"/>
    </xf>
    <xf numFmtId="0" fontId="6" fillId="3" borderId="5" xfId="6" applyFont="1" applyFill="1" applyBorder="1" applyAlignment="1">
      <alignment horizontal="center"/>
    </xf>
    <xf numFmtId="165" fontId="6" fillId="3" borderId="0" xfId="6" applyNumberFormat="1" applyFont="1" applyFill="1" applyAlignment="1">
      <alignment horizontal="center" vertical="center" wrapText="1"/>
    </xf>
    <xf numFmtId="0" fontId="19" fillId="3" borderId="55" xfId="6" applyFont="1" applyFill="1" applyBorder="1" applyAlignment="1">
      <alignment horizontal="center"/>
    </xf>
    <xf numFmtId="0" fontId="21" fillId="3" borderId="0" xfId="6" applyFont="1" applyFill="1" applyProtection="1">
      <protection hidden="1"/>
    </xf>
    <xf numFmtId="0" fontId="6" fillId="3" borderId="0" xfId="6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2" xfId="6" applyFont="1" applyFill="1" applyBorder="1" applyAlignment="1">
      <alignment horizontal="left"/>
    </xf>
    <xf numFmtId="0" fontId="6" fillId="3" borderId="63" xfId="6" applyFont="1" applyFill="1" applyBorder="1" applyAlignment="1">
      <alignment horizontal="left"/>
    </xf>
    <xf numFmtId="0" fontId="6" fillId="17" borderId="0" xfId="6" applyFont="1" applyFill="1"/>
    <xf numFmtId="1" fontId="0" fillId="18" borderId="0" xfId="0" applyNumberFormat="1" applyFill="1"/>
    <xf numFmtId="0" fontId="0" fillId="18" borderId="0" xfId="0" applyFill="1"/>
    <xf numFmtId="0" fontId="6" fillId="19" borderId="5" xfId="6" applyFont="1" applyFill="1" applyBorder="1" applyProtection="1">
      <protection hidden="1"/>
    </xf>
    <xf numFmtId="0" fontId="12" fillId="3" borderId="0" xfId="9" applyFont="1" applyFill="1"/>
    <xf numFmtId="0" fontId="12" fillId="3" borderId="0" xfId="9" applyFont="1" applyFill="1" applyAlignment="1">
      <alignment horizontal="center"/>
    </xf>
    <xf numFmtId="9" fontId="9" fillId="3" borderId="0" xfId="2" applyFont="1" applyFill="1" applyBorder="1" applyAlignment="1" applyProtection="1">
      <alignment horizontal="center" vertical="center" wrapText="1"/>
    </xf>
    <xf numFmtId="9" fontId="9" fillId="3" borderId="0" xfId="2" applyFont="1" applyFill="1" applyBorder="1" applyAlignment="1" applyProtection="1">
      <alignment vertical="center" wrapText="1"/>
    </xf>
    <xf numFmtId="0" fontId="6" fillId="3" borderId="0" xfId="9" applyFont="1" applyFill="1"/>
    <xf numFmtId="0" fontId="6" fillId="3" borderId="2" xfId="0" applyFont="1" applyFill="1" applyBorder="1" applyAlignment="1">
      <alignment horizontal="center" vertical="center" wrapText="1"/>
    </xf>
    <xf numFmtId="0" fontId="25" fillId="3" borderId="55" xfId="9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vertical="center" wrapText="1"/>
    </xf>
    <xf numFmtId="3" fontId="6" fillId="5" borderId="44" xfId="4" applyNumberFormat="1" applyFont="1" applyFill="1" applyBorder="1">
      <protection locked="0"/>
    </xf>
    <xf numFmtId="0" fontId="6" fillId="10" borderId="0" xfId="9" applyFont="1" applyFill="1"/>
    <xf numFmtId="0" fontId="6" fillId="16" borderId="0" xfId="9" applyFont="1" applyFill="1"/>
    <xf numFmtId="0" fontId="6" fillId="3" borderId="51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85" xfId="0" applyFont="1" applyFill="1" applyBorder="1" applyAlignment="1">
      <alignment vertical="center" wrapText="1"/>
    </xf>
    <xf numFmtId="0" fontId="6" fillId="3" borderId="86" xfId="0" applyFont="1" applyFill="1" applyBorder="1" applyAlignment="1">
      <alignment vertical="center" wrapText="1"/>
    </xf>
    <xf numFmtId="3" fontId="6" fillId="3" borderId="0" xfId="9" applyNumberFormat="1" applyFont="1" applyFill="1"/>
    <xf numFmtId="0" fontId="6" fillId="14" borderId="0" xfId="9" applyFont="1" applyFill="1"/>
    <xf numFmtId="0" fontId="12" fillId="3" borderId="5" xfId="9" applyFont="1" applyFill="1" applyBorder="1" applyAlignment="1">
      <alignment horizontal="center" vertical="center"/>
    </xf>
    <xf numFmtId="3" fontId="12" fillId="3" borderId="6" xfId="9" applyNumberFormat="1" applyFont="1" applyFill="1" applyBorder="1" applyAlignment="1">
      <alignment vertical="center"/>
    </xf>
    <xf numFmtId="3" fontId="12" fillId="3" borderId="2" xfId="9" applyNumberFormat="1" applyFont="1" applyFill="1" applyBorder="1" applyAlignment="1">
      <alignment vertical="center"/>
    </xf>
    <xf numFmtId="0" fontId="12" fillId="3" borderId="0" xfId="9" applyFont="1" applyFill="1" applyAlignment="1">
      <alignment horizontal="center" vertical="center"/>
    </xf>
    <xf numFmtId="2" fontId="12" fillId="3" borderId="0" xfId="9" applyNumberFormat="1" applyFont="1" applyFill="1" applyAlignment="1">
      <alignment vertical="center"/>
    </xf>
    <xf numFmtId="167" fontId="12" fillId="3" borderId="0" xfId="9" applyNumberFormat="1" applyFont="1" applyFill="1" applyAlignment="1">
      <alignment vertical="center"/>
    </xf>
    <xf numFmtId="0" fontId="6" fillId="3" borderId="5" xfId="9" applyFont="1" applyFill="1" applyBorder="1" applyAlignment="1">
      <alignment horizontal="center" vertical="center" wrapText="1"/>
    </xf>
    <xf numFmtId="0" fontId="6" fillId="3" borderId="50" xfId="9" applyFont="1" applyFill="1" applyBorder="1" applyAlignment="1">
      <alignment horizontal="center" vertical="center" wrapText="1"/>
    </xf>
    <xf numFmtId="0" fontId="6" fillId="3" borderId="47" xfId="9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wrapText="1"/>
    </xf>
    <xf numFmtId="1" fontId="6" fillId="8" borderId="14" xfId="4" applyNumberFormat="1" applyFont="1" applyFill="1" applyBorder="1" applyProtection="1"/>
    <xf numFmtId="3" fontId="6" fillId="5" borderId="84" xfId="4" applyNumberFormat="1" applyFont="1" applyFill="1" applyBorder="1">
      <protection locked="0"/>
    </xf>
    <xf numFmtId="0" fontId="6" fillId="3" borderId="63" xfId="0" applyFont="1" applyFill="1" applyBorder="1" applyAlignment="1">
      <alignment wrapText="1"/>
    </xf>
    <xf numFmtId="0" fontId="6" fillId="3" borderId="55" xfId="0" applyFont="1" applyFill="1" applyBorder="1" applyAlignment="1">
      <alignment wrapText="1"/>
    </xf>
    <xf numFmtId="0" fontId="6" fillId="3" borderId="66" xfId="0" applyFont="1" applyFill="1" applyBorder="1" applyAlignment="1">
      <alignment wrapText="1"/>
    </xf>
    <xf numFmtId="0" fontId="6" fillId="3" borderId="73" xfId="0" applyFont="1" applyFill="1" applyBorder="1" applyAlignment="1">
      <alignment wrapText="1"/>
    </xf>
    <xf numFmtId="168" fontId="12" fillId="8" borderId="5" xfId="9" applyNumberFormat="1" applyFont="1" applyFill="1" applyBorder="1" applyAlignment="1">
      <alignment vertical="center"/>
    </xf>
    <xf numFmtId="168" fontId="12" fillId="3" borderId="50" xfId="9" applyNumberFormat="1" applyFont="1" applyFill="1" applyBorder="1" applyAlignment="1">
      <alignment vertical="center"/>
    </xf>
    <xf numFmtId="168" fontId="12" fillId="3" borderId="2" xfId="9" applyNumberFormat="1" applyFont="1" applyFill="1" applyBorder="1" applyAlignment="1">
      <alignment vertical="center"/>
    </xf>
    <xf numFmtId="169" fontId="6" fillId="3" borderId="0" xfId="10" applyFont="1" applyFill="1" applyAlignment="1" applyProtection="1">
      <alignment vertical="center"/>
    </xf>
    <xf numFmtId="169" fontId="6" fillId="3" borderId="0" xfId="10" applyFont="1" applyFill="1" applyBorder="1" applyAlignment="1" applyProtection="1"/>
    <xf numFmtId="168" fontId="12" fillId="8" borderId="0" xfId="9" applyNumberFormat="1" applyFont="1" applyFill="1" applyAlignment="1">
      <alignment vertical="center"/>
    </xf>
    <xf numFmtId="168" fontId="12" fillId="3" borderId="0" xfId="9" applyNumberFormat="1" applyFont="1" applyFill="1" applyAlignment="1">
      <alignment vertical="center"/>
    </xf>
    <xf numFmtId="0" fontId="24" fillId="3" borderId="0" xfId="9" applyFont="1" applyFill="1"/>
    <xf numFmtId="0" fontId="6" fillId="3" borderId="59" xfId="0" applyFont="1" applyFill="1" applyBorder="1" applyAlignment="1">
      <alignment wrapText="1"/>
    </xf>
    <xf numFmtId="164" fontId="6" fillId="5" borderId="59" xfId="4" applyNumberFormat="1" applyFont="1" applyFill="1" applyBorder="1">
      <protection locked="0"/>
    </xf>
    <xf numFmtId="164" fontId="6" fillId="5" borderId="61" xfId="4" applyNumberFormat="1" applyFont="1" applyFill="1" applyBorder="1">
      <protection locked="0"/>
    </xf>
    <xf numFmtId="164" fontId="6" fillId="5" borderId="87" xfId="4" applyNumberFormat="1" applyFont="1" applyFill="1" applyBorder="1">
      <protection locked="0"/>
    </xf>
    <xf numFmtId="165" fontId="6" fillId="3" borderId="59" xfId="4" applyNumberFormat="1" applyFont="1" applyFill="1" applyBorder="1" applyProtection="1"/>
    <xf numFmtId="164" fontId="6" fillId="3" borderId="59" xfId="4" applyNumberFormat="1" applyFont="1" applyFill="1" applyBorder="1" applyProtection="1"/>
    <xf numFmtId="164" fontId="6" fillId="5" borderId="84" xfId="4" applyNumberFormat="1" applyFont="1" applyFill="1" applyBorder="1">
      <protection locked="0"/>
    </xf>
    <xf numFmtId="164" fontId="6" fillId="5" borderId="82" xfId="4" applyNumberFormat="1" applyFont="1" applyFill="1" applyBorder="1">
      <protection locked="0"/>
    </xf>
    <xf numFmtId="165" fontId="6" fillId="3" borderId="58" xfId="9" applyNumberFormat="1" applyFont="1" applyFill="1" applyBorder="1"/>
    <xf numFmtId="165" fontId="6" fillId="7" borderId="59" xfId="9" applyNumberFormat="1" applyFont="1" applyFill="1" applyBorder="1"/>
    <xf numFmtId="0" fontId="6" fillId="3" borderId="0" xfId="9" applyFont="1" applyFill="1" applyProtection="1">
      <protection hidden="1"/>
    </xf>
    <xf numFmtId="0" fontId="6" fillId="3" borderId="86" xfId="0" applyFont="1" applyFill="1" applyBorder="1" applyAlignment="1">
      <alignment wrapText="1"/>
    </xf>
    <xf numFmtId="1" fontId="6" fillId="3" borderId="86" xfId="4" applyNumberFormat="1" applyFont="1" applyFill="1" applyBorder="1" applyProtection="1"/>
    <xf numFmtId="1" fontId="6" fillId="3" borderId="73" xfId="9" applyNumberFormat="1" applyFont="1" applyFill="1" applyBorder="1"/>
    <xf numFmtId="1" fontId="6" fillId="7" borderId="86" xfId="9" applyNumberFormat="1" applyFont="1" applyFill="1" applyBorder="1"/>
    <xf numFmtId="0" fontId="6" fillId="3" borderId="0" xfId="0" applyFont="1" applyFill="1" applyAlignment="1">
      <alignment wrapText="1"/>
    </xf>
    <xf numFmtId="165" fontId="6" fillId="3" borderId="0" xfId="4" applyNumberFormat="1" applyFont="1" applyFill="1" applyBorder="1" applyAlignment="1">
      <alignment horizontal="right"/>
      <protection locked="0"/>
    </xf>
    <xf numFmtId="165" fontId="6" fillId="3" borderId="0" xfId="4" applyNumberFormat="1" applyFont="1" applyFill="1" applyBorder="1" applyProtection="1"/>
    <xf numFmtId="164" fontId="6" fillId="3" borderId="0" xfId="4" applyNumberFormat="1" applyFont="1" applyFill="1" applyBorder="1">
      <protection locked="0"/>
    </xf>
    <xf numFmtId="166" fontId="6" fillId="3" borderId="0" xfId="9" applyNumberFormat="1" applyFont="1" applyFill="1"/>
    <xf numFmtId="0" fontId="6" fillId="3" borderId="0" xfId="0" applyFont="1" applyFill="1" applyAlignment="1">
      <alignment vertical="center"/>
    </xf>
    <xf numFmtId="0" fontId="14" fillId="3" borderId="0" xfId="0" applyFont="1" applyFill="1"/>
    <xf numFmtId="49" fontId="25" fillId="3" borderId="55" xfId="9" applyNumberFormat="1" applyFont="1" applyFill="1" applyBorder="1" applyAlignment="1">
      <alignment horizontal="center" vertical="center"/>
    </xf>
    <xf numFmtId="1" fontId="6" fillId="5" borderId="19" xfId="4" applyNumberFormat="1" applyFont="1" applyFill="1" applyBorder="1">
      <protection locked="0"/>
    </xf>
    <xf numFmtId="1" fontId="6" fillId="5" borderId="58" xfId="4" applyNumberFormat="1" applyFont="1" applyFill="1" applyBorder="1">
      <protection locked="0"/>
    </xf>
    <xf numFmtId="168" fontId="12" fillId="8" borderId="5" xfId="9" applyNumberFormat="1" applyFont="1" applyFill="1" applyBorder="1" applyAlignment="1">
      <alignment horizontal="right" vertical="center"/>
    </xf>
    <xf numFmtId="168" fontId="6" fillId="3" borderId="0" xfId="9" applyNumberFormat="1" applyFont="1" applyFill="1"/>
    <xf numFmtId="3" fontId="6" fillId="19" borderId="5" xfId="9" applyNumberFormat="1" applyFont="1" applyFill="1" applyBorder="1" applyProtection="1">
      <protection hidden="1"/>
    </xf>
    <xf numFmtId="0" fontId="6" fillId="2" borderId="0" xfId="9" applyFont="1" applyFill="1"/>
    <xf numFmtId="0" fontId="0" fillId="0" borderId="0" xfId="0" applyAlignment="1">
      <alignment horizontal="left"/>
    </xf>
    <xf numFmtId="0" fontId="0" fillId="0" borderId="0" xfId="0" pivotButton="1"/>
    <xf numFmtId="0" fontId="12" fillId="3" borderId="0" xfId="7" applyFont="1" applyFill="1" applyAlignment="1">
      <alignment horizontal="center"/>
    </xf>
    <xf numFmtId="0" fontId="6" fillId="8" borderId="37" xfId="6" applyFont="1" applyFill="1" applyBorder="1" applyAlignment="1">
      <alignment horizontal="left"/>
    </xf>
    <xf numFmtId="0" fontId="6" fillId="9" borderId="38" xfId="4" applyFont="1" applyFill="1" applyBorder="1" applyAlignment="1" applyProtection="1">
      <alignment horizontal="left"/>
    </xf>
    <xf numFmtId="0" fontId="6" fillId="9" borderId="39" xfId="4" applyFont="1" applyFill="1" applyBorder="1" applyAlignment="1" applyProtection="1">
      <alignment horizontal="left"/>
    </xf>
    <xf numFmtId="0" fontId="6" fillId="5" borderId="39" xfId="4" applyFont="1" applyFill="1" applyBorder="1" applyAlignment="1">
      <alignment horizontal="left"/>
      <protection locked="0"/>
    </xf>
    <xf numFmtId="0" fontId="6" fillId="9" borderId="40" xfId="4" applyFont="1" applyFill="1" applyBorder="1" applyAlignment="1" applyProtection="1">
      <alignment horizontal="left"/>
    </xf>
    <xf numFmtId="0" fontId="6" fillId="9" borderId="41" xfId="4" applyFont="1" applyFill="1" applyBorder="1" applyAlignment="1" applyProtection="1">
      <alignment horizontal="left"/>
    </xf>
    <xf numFmtId="0" fontId="6" fillId="9" borderId="42" xfId="4" applyFont="1" applyFill="1" applyBorder="1" applyAlignment="1" applyProtection="1">
      <alignment horizontal="left"/>
    </xf>
    <xf numFmtId="0" fontId="6" fillId="9" borderId="43" xfId="4" applyFont="1" applyFill="1" applyBorder="1" applyAlignment="1" applyProtection="1">
      <alignment horizontal="left"/>
    </xf>
    <xf numFmtId="0" fontId="6" fillId="9" borderId="44" xfId="4" applyFont="1" applyFill="1" applyBorder="1" applyAlignment="1" applyProtection="1">
      <alignment horizontal="left"/>
    </xf>
    <xf numFmtId="0" fontId="6" fillId="11" borderId="39" xfId="6" applyFont="1" applyFill="1" applyBorder="1" applyAlignment="1">
      <alignment horizontal="left"/>
    </xf>
    <xf numFmtId="0" fontId="6" fillId="5" borderId="40" xfId="6" applyFont="1" applyFill="1" applyBorder="1" applyAlignment="1" applyProtection="1">
      <alignment horizontal="left"/>
      <protection locked="0"/>
    </xf>
    <xf numFmtId="0" fontId="6" fillId="12" borderId="41" xfId="4" applyFont="1" applyFill="1" applyBorder="1" applyAlignment="1">
      <alignment horizontal="left"/>
      <protection locked="0"/>
    </xf>
    <xf numFmtId="0" fontId="6" fillId="12" borderId="43" xfId="4" applyFont="1" applyFill="1" applyBorder="1" applyAlignment="1">
      <alignment horizontal="left"/>
      <protection locked="0"/>
    </xf>
    <xf numFmtId="0" fontId="6" fillId="12" borderId="39" xfId="4" applyFont="1" applyFill="1" applyBorder="1" applyAlignment="1">
      <alignment horizontal="left"/>
      <protection locked="0"/>
    </xf>
    <xf numFmtId="0" fontId="6" fillId="12" borderId="44" xfId="4" applyFont="1" applyFill="1" applyBorder="1" applyAlignment="1">
      <alignment horizontal="left"/>
      <protection locked="0"/>
    </xf>
    <xf numFmtId="0" fontId="6" fillId="11" borderId="39" xfId="4" applyFont="1" applyFill="1" applyBorder="1" applyAlignment="1" applyProtection="1">
      <alignment horizontal="left"/>
    </xf>
    <xf numFmtId="0" fontId="6" fillId="11" borderId="40" xfId="6" applyFont="1" applyFill="1" applyBorder="1" applyAlignment="1">
      <alignment horizontal="left"/>
    </xf>
    <xf numFmtId="0" fontId="6" fillId="5" borderId="41" xfId="4" applyFont="1" applyFill="1" applyBorder="1" applyAlignment="1">
      <alignment horizontal="left"/>
      <protection locked="0"/>
    </xf>
    <xf numFmtId="0" fontId="6" fillId="13" borderId="43" xfId="4" applyFont="1" applyFill="1" applyBorder="1" applyAlignment="1">
      <alignment horizontal="left"/>
      <protection locked="0"/>
    </xf>
    <xf numFmtId="0" fontId="6" fillId="13" borderId="39" xfId="4" applyFont="1" applyFill="1" applyBorder="1" applyAlignment="1">
      <alignment horizontal="left"/>
      <protection locked="0"/>
    </xf>
    <xf numFmtId="0" fontId="6" fillId="13" borderId="44" xfId="4" applyFont="1" applyFill="1" applyBorder="1" applyAlignment="1">
      <alignment horizontal="left"/>
      <protection locked="0"/>
    </xf>
    <xf numFmtId="0" fontId="6" fillId="5" borderId="45" xfId="4" applyFont="1" applyFill="1" applyBorder="1" applyAlignment="1">
      <alignment horizontal="left"/>
      <protection locked="0"/>
    </xf>
    <xf numFmtId="0" fontId="6" fillId="5" borderId="46" xfId="4" applyFont="1" applyFill="1" applyBorder="1" applyAlignment="1">
      <alignment horizontal="left"/>
      <protection locked="0"/>
    </xf>
    <xf numFmtId="0" fontId="6" fillId="9" borderId="35" xfId="4" applyFont="1" applyFill="1" applyBorder="1" applyAlignment="1" applyProtection="1">
      <alignment horizontal="left"/>
    </xf>
    <xf numFmtId="0" fontId="6" fillId="9" borderId="33" xfId="4" applyFont="1" applyFill="1" applyBorder="1" applyAlignment="1" applyProtection="1">
      <alignment horizontal="left"/>
    </xf>
    <xf numFmtId="0" fontId="6" fillId="9" borderId="12" xfId="4" applyFont="1" applyFill="1" applyBorder="1" applyAlignment="1" applyProtection="1">
      <alignment horizontal="left"/>
    </xf>
    <xf numFmtId="0" fontId="6" fillId="9" borderId="47" xfId="4" applyFont="1" applyFill="1" applyBorder="1" applyAlignment="1" applyProtection="1">
      <alignment horizontal="left"/>
    </xf>
    <xf numFmtId="0" fontId="6" fillId="3" borderId="5" xfId="6" applyFont="1" applyFill="1" applyBorder="1"/>
    <xf numFmtId="0" fontId="6" fillId="3" borderId="6" xfId="6" applyFont="1" applyFill="1" applyBorder="1"/>
    <xf numFmtId="0" fontId="6" fillId="3" borderId="7" xfId="6" applyFont="1" applyFill="1" applyBorder="1"/>
    <xf numFmtId="0" fontId="6" fillId="3" borderId="48" xfId="6" applyFont="1" applyFill="1" applyBorder="1"/>
    <xf numFmtId="0" fontId="6" fillId="3" borderId="49" xfId="6" applyFont="1" applyFill="1" applyBorder="1"/>
    <xf numFmtId="0" fontId="6" fillId="15" borderId="48" xfId="6" applyFont="1" applyFill="1" applyBorder="1"/>
    <xf numFmtId="0" fontId="6" fillId="3" borderId="50" xfId="6" applyFont="1" applyFill="1" applyBorder="1"/>
    <xf numFmtId="0" fontId="6" fillId="3" borderId="8" xfId="6" applyFont="1" applyFill="1" applyBorder="1"/>
    <xf numFmtId="0" fontId="6" fillId="15" borderId="49" xfId="6" applyFont="1" applyFill="1" applyBorder="1"/>
    <xf numFmtId="0" fontId="6" fillId="3" borderId="2" xfId="6" applyFont="1" applyFill="1" applyBorder="1"/>
    <xf numFmtId="0" fontId="20" fillId="0" borderId="37" xfId="6" applyFont="1" applyBorder="1" applyAlignment="1">
      <alignment horizontal="left"/>
    </xf>
    <xf numFmtId="0" fontId="20" fillId="9" borderId="38" xfId="4" applyFont="1" applyFill="1" applyBorder="1" applyAlignment="1" applyProtection="1">
      <alignment horizontal="left"/>
    </xf>
    <xf numFmtId="0" fontId="6" fillId="15" borderId="7" xfId="6" applyFont="1" applyFill="1" applyBorder="1"/>
    <xf numFmtId="0" fontId="6" fillId="15" borderId="50" xfId="6" applyFont="1" applyFill="1" applyBorder="1"/>
    <xf numFmtId="0" fontId="6" fillId="15" borderId="2" xfId="6" applyFont="1" applyFill="1" applyBorder="1"/>
    <xf numFmtId="0" fontId="6" fillId="3" borderId="16" xfId="6" applyFont="1" applyFill="1" applyBorder="1"/>
    <xf numFmtId="0" fontId="6" fillId="3" borderId="0" xfId="6" applyFont="1" applyFill="1" applyAlignment="1">
      <alignment horizontal="centerContinuous"/>
    </xf>
    <xf numFmtId="0" fontId="6" fillId="3" borderId="59" xfId="1" applyNumberFormat="1" applyFont="1" applyFill="1" applyBorder="1" applyAlignment="1" applyProtection="1">
      <alignment horizontal="left"/>
    </xf>
    <xf numFmtId="0" fontId="6" fillId="5" borderId="59" xfId="4" applyFont="1" applyFill="1" applyBorder="1" applyAlignment="1">
      <alignment horizontal="left"/>
      <protection locked="0"/>
    </xf>
    <xf numFmtId="0" fontId="6" fillId="5" borderId="38" xfId="4" applyFont="1" applyFill="1" applyBorder="1" applyAlignment="1">
      <alignment horizontal="left"/>
      <protection locked="0"/>
    </xf>
    <xf numFmtId="0" fontId="6" fillId="5" borderId="60" xfId="4" applyFont="1" applyFill="1" applyBorder="1" applyAlignment="1">
      <alignment horizontal="left"/>
      <protection locked="0"/>
    </xf>
    <xf numFmtId="0" fontId="6" fillId="5" borderId="61" xfId="4" applyFont="1" applyFill="1" applyBorder="1" applyAlignment="1">
      <alignment horizontal="left"/>
      <protection locked="0"/>
    </xf>
    <xf numFmtId="0" fontId="6" fillId="11" borderId="58" xfId="1" applyNumberFormat="1" applyFont="1" applyFill="1" applyBorder="1" applyAlignment="1" applyProtection="1">
      <alignment horizontal="left"/>
    </xf>
    <xf numFmtId="0" fontId="6" fillId="5" borderId="44" xfId="4" applyFont="1" applyFill="1" applyBorder="1" applyAlignment="1">
      <alignment horizontal="left"/>
      <protection locked="0"/>
    </xf>
    <xf numFmtId="0" fontId="21" fillId="3" borderId="0" xfId="6" applyFont="1" applyFill="1"/>
    <xf numFmtId="0" fontId="6" fillId="11" borderId="64" xfId="1" applyNumberFormat="1" applyFont="1" applyFill="1" applyBorder="1" applyAlignment="1" applyProtection="1">
      <alignment horizontal="left"/>
    </xf>
    <xf numFmtId="0" fontId="6" fillId="9" borderId="67" xfId="4" applyFont="1" applyFill="1" applyBorder="1" applyAlignment="1" applyProtection="1">
      <alignment horizontal="left"/>
    </xf>
    <xf numFmtId="0" fontId="6" fillId="9" borderId="66" xfId="4" applyFont="1" applyFill="1" applyBorder="1" applyAlignment="1" applyProtection="1">
      <alignment horizontal="left"/>
    </xf>
    <xf numFmtId="0" fontId="6" fillId="9" borderId="68" xfId="4" applyFont="1" applyFill="1" applyBorder="1" applyAlignment="1" applyProtection="1">
      <alignment horizontal="left"/>
    </xf>
    <xf numFmtId="0" fontId="6" fillId="9" borderId="69" xfId="4" applyFont="1" applyFill="1" applyBorder="1" applyAlignment="1" applyProtection="1">
      <alignment horizontal="left"/>
    </xf>
    <xf numFmtId="0" fontId="6" fillId="12" borderId="40" xfId="4" applyFont="1" applyFill="1" applyBorder="1" applyAlignment="1">
      <alignment horizontal="left"/>
      <protection locked="0"/>
    </xf>
    <xf numFmtId="0" fontId="6" fillId="9" borderId="72" xfId="4" applyFont="1" applyFill="1" applyBorder="1" applyAlignment="1" applyProtection="1">
      <alignment horizontal="left"/>
    </xf>
    <xf numFmtId="0" fontId="6" fillId="9" borderId="73" xfId="4" applyFont="1" applyFill="1" applyBorder="1" applyAlignment="1" applyProtection="1">
      <alignment horizontal="left"/>
    </xf>
    <xf numFmtId="0" fontId="6" fillId="9" borderId="45" xfId="4" applyFont="1" applyFill="1" applyBorder="1" applyAlignment="1" applyProtection="1">
      <alignment horizontal="left"/>
    </xf>
    <xf numFmtId="0" fontId="6" fillId="9" borderId="46" xfId="4" applyFont="1" applyFill="1" applyBorder="1" applyAlignment="1" applyProtection="1">
      <alignment horizontal="left"/>
    </xf>
    <xf numFmtId="0" fontId="6" fillId="3" borderId="5" xfId="1" applyNumberFormat="1" applyFont="1" applyFill="1" applyBorder="1" applyAlignment="1" applyProtection="1"/>
    <xf numFmtId="0" fontId="6" fillId="3" borderId="6" xfId="1" applyNumberFormat="1" applyFont="1" applyFill="1" applyBorder="1" applyAlignment="1" applyProtection="1"/>
    <xf numFmtId="0" fontId="6" fillId="3" borderId="7" xfId="1" applyNumberFormat="1" applyFont="1" applyFill="1" applyBorder="1" applyAlignment="1" applyProtection="1"/>
    <xf numFmtId="0" fontId="6" fillId="3" borderId="48" xfId="1" applyNumberFormat="1" applyFont="1" applyFill="1" applyBorder="1" applyAlignment="1" applyProtection="1"/>
    <xf numFmtId="0" fontId="6" fillId="3" borderId="50" xfId="1" applyNumberFormat="1" applyFont="1" applyFill="1" applyBorder="1" applyAlignment="1" applyProtection="1"/>
    <xf numFmtId="0" fontId="6" fillId="3" borderId="2" xfId="1" applyNumberFormat="1" applyFont="1" applyFill="1" applyBorder="1" applyAlignment="1" applyProtection="1"/>
    <xf numFmtId="0" fontId="6" fillId="3" borderId="5" xfId="1" applyNumberFormat="1" applyFont="1" applyFill="1" applyBorder="1" applyAlignment="1" applyProtection="1">
      <alignment horizontal="left"/>
    </xf>
    <xf numFmtId="0" fontId="6" fillId="5" borderId="5" xfId="4" applyFont="1" applyFill="1" applyBorder="1" applyAlignment="1">
      <alignment horizontal="left"/>
      <protection locked="0"/>
    </xf>
    <xf numFmtId="0" fontId="6" fillId="5" borderId="50" xfId="4" applyFont="1" applyFill="1" applyBorder="1" applyAlignment="1">
      <alignment horizontal="left"/>
      <protection locked="0"/>
    </xf>
    <xf numFmtId="0" fontId="6" fillId="5" borderId="6" xfId="4" applyFont="1" applyFill="1" applyBorder="1" applyAlignment="1">
      <alignment horizontal="left"/>
      <protection locked="0"/>
    </xf>
    <xf numFmtId="0" fontId="6" fillId="5" borderId="7" xfId="4" applyFont="1" applyFill="1" applyBorder="1" applyAlignment="1">
      <alignment horizontal="left"/>
      <protection locked="0"/>
    </xf>
    <xf numFmtId="0" fontId="6" fillId="5" borderId="48" xfId="4" applyFont="1" applyFill="1" applyBorder="1" applyAlignment="1">
      <alignment horizontal="left"/>
      <protection locked="0"/>
    </xf>
    <xf numFmtId="0" fontId="6" fillId="5" borderId="2" xfId="4" applyFont="1" applyFill="1" applyBorder="1" applyAlignment="1">
      <alignment horizontal="left"/>
      <protection locked="0"/>
    </xf>
    <xf numFmtId="0" fontId="6" fillId="9" borderId="39" xfId="4" applyFont="1" applyFill="1" applyBorder="1" applyAlignment="1">
      <alignment horizontal="left"/>
      <protection locked="0"/>
    </xf>
    <xf numFmtId="0" fontId="6" fillId="9" borderId="77" xfId="4" applyFont="1" applyFill="1" applyBorder="1" applyAlignment="1">
      <alignment horizontal="left"/>
      <protection locked="0"/>
    </xf>
    <xf numFmtId="0" fontId="6" fillId="9" borderId="64" xfId="4" applyFont="1" applyFill="1" applyBorder="1" applyAlignment="1">
      <alignment horizontal="left"/>
      <protection locked="0"/>
    </xf>
    <xf numFmtId="0" fontId="6" fillId="9" borderId="78" xfId="4" applyFont="1" applyFill="1" applyBorder="1" applyAlignment="1">
      <alignment horizontal="left"/>
      <protection locked="0"/>
    </xf>
    <xf numFmtId="0" fontId="6" fillId="9" borderId="79" xfId="4" applyFont="1" applyFill="1" applyBorder="1" applyAlignment="1">
      <alignment horizontal="left"/>
      <protection locked="0"/>
    </xf>
    <xf numFmtId="0" fontId="6" fillId="11" borderId="38" xfId="4" applyFont="1" applyFill="1" applyBorder="1" applyAlignment="1" applyProtection="1">
      <alignment horizontal="left"/>
    </xf>
    <xf numFmtId="0" fontId="6" fillId="11" borderId="43" xfId="4" applyFont="1" applyFill="1" applyBorder="1" applyAlignment="1" applyProtection="1">
      <alignment horizontal="left"/>
    </xf>
    <xf numFmtId="0" fontId="6" fillId="5" borderId="80" xfId="4" applyFont="1" applyFill="1" applyBorder="1" applyAlignment="1">
      <alignment horizontal="left"/>
      <protection locked="0"/>
    </xf>
    <xf numFmtId="0" fontId="6" fillId="10" borderId="78" xfId="4" applyFont="1" applyFill="1" applyBorder="1" applyAlignment="1">
      <alignment horizontal="left"/>
      <protection locked="0"/>
    </xf>
    <xf numFmtId="0" fontId="6" fillId="10" borderId="79" xfId="4" applyFont="1" applyFill="1" applyBorder="1" applyAlignment="1">
      <alignment horizontal="left"/>
      <protection locked="0"/>
    </xf>
    <xf numFmtId="0" fontId="6" fillId="10" borderId="77" xfId="4" applyFont="1" applyFill="1" applyBorder="1" applyAlignment="1">
      <alignment horizontal="left"/>
      <protection locked="0"/>
    </xf>
    <xf numFmtId="0" fontId="6" fillId="13" borderId="64" xfId="4" applyFont="1" applyFill="1" applyBorder="1" applyAlignment="1">
      <alignment horizontal="left"/>
      <protection locked="0"/>
    </xf>
    <xf numFmtId="0" fontId="6" fillId="13" borderId="78" xfId="4" applyFont="1" applyFill="1" applyBorder="1" applyAlignment="1">
      <alignment horizontal="left"/>
      <protection locked="0"/>
    </xf>
    <xf numFmtId="0" fontId="6" fillId="13" borderId="79" xfId="4" applyFont="1" applyFill="1" applyBorder="1" applyAlignment="1">
      <alignment horizontal="left"/>
      <protection locked="0"/>
    </xf>
    <xf numFmtId="0" fontId="6" fillId="13" borderId="77" xfId="4" applyFont="1" applyFill="1" applyBorder="1" applyAlignment="1">
      <alignment horizontal="left"/>
      <protection locked="0"/>
    </xf>
    <xf numFmtId="0" fontId="6" fillId="9" borderId="80" xfId="6" applyFont="1" applyFill="1" applyBorder="1" applyAlignment="1">
      <alignment horizontal="left"/>
    </xf>
    <xf numFmtId="0" fontId="6" fillId="9" borderId="64" xfId="4" applyFont="1" applyFill="1" applyBorder="1" applyAlignment="1" applyProtection="1">
      <alignment horizontal="left"/>
    </xf>
    <xf numFmtId="0" fontId="6" fillId="9" borderId="78" xfId="4" applyFont="1" applyFill="1" applyBorder="1" applyAlignment="1" applyProtection="1">
      <alignment horizontal="left"/>
    </xf>
    <xf numFmtId="0" fontId="6" fillId="9" borderId="46" xfId="0" applyFont="1" applyFill="1" applyBorder="1" applyAlignment="1">
      <alignment horizontal="left"/>
    </xf>
    <xf numFmtId="0" fontId="6" fillId="9" borderId="81" xfId="0" applyFont="1" applyFill="1" applyBorder="1" applyAlignment="1">
      <alignment horizontal="left"/>
    </xf>
    <xf numFmtId="0" fontId="6" fillId="15" borderId="8" xfId="6" applyFont="1" applyFill="1" applyBorder="1"/>
    <xf numFmtId="0" fontId="6" fillId="13" borderId="38" xfId="4" applyFont="1" applyFill="1" applyBorder="1" applyAlignment="1">
      <alignment horizontal="left"/>
      <protection locked="0"/>
    </xf>
    <xf numFmtId="0" fontId="6" fillId="13" borderId="80" xfId="4" applyFont="1" applyFill="1" applyBorder="1" applyAlignment="1">
      <alignment horizontal="left"/>
      <protection locked="0"/>
    </xf>
    <xf numFmtId="0" fontId="6" fillId="9" borderId="43" xfId="4" applyFont="1" applyFill="1" applyBorder="1" applyAlignment="1">
      <alignment horizontal="left"/>
      <protection locked="0"/>
    </xf>
    <xf numFmtId="0" fontId="6" fillId="9" borderId="80" xfId="4" applyFont="1" applyFill="1" applyBorder="1" applyAlignment="1">
      <alignment horizontal="left"/>
      <protection locked="0"/>
    </xf>
    <xf numFmtId="0" fontId="6" fillId="9" borderId="38" xfId="4" applyFont="1" applyFill="1" applyBorder="1" applyAlignment="1">
      <alignment horizontal="left"/>
      <protection locked="0"/>
    </xf>
    <xf numFmtId="0" fontId="6" fillId="9" borderId="80" xfId="4" applyFont="1" applyFill="1" applyBorder="1" applyAlignment="1" applyProtection="1">
      <alignment horizontal="left"/>
    </xf>
    <xf numFmtId="0" fontId="6" fillId="11" borderId="77" xfId="4" applyFont="1" applyFill="1" applyBorder="1" applyAlignment="1" applyProtection="1">
      <alignment horizontal="left"/>
    </xf>
    <xf numFmtId="0" fontId="6" fillId="11" borderId="78" xfId="4" applyFont="1" applyFill="1" applyBorder="1" applyAlignment="1" applyProtection="1">
      <alignment horizontal="left"/>
    </xf>
    <xf numFmtId="0" fontId="6" fillId="11" borderId="79" xfId="4" applyFont="1" applyFill="1" applyBorder="1" applyAlignment="1" applyProtection="1">
      <alignment horizontal="left"/>
    </xf>
    <xf numFmtId="0" fontId="6" fillId="11" borderId="80" xfId="6" applyFont="1" applyFill="1" applyBorder="1" applyAlignment="1">
      <alignment horizontal="left"/>
    </xf>
    <xf numFmtId="0" fontId="6" fillId="9" borderId="77" xfId="4" applyFont="1" applyFill="1" applyBorder="1" applyAlignment="1" applyProtection="1">
      <alignment horizontal="left"/>
    </xf>
    <xf numFmtId="0" fontId="6" fillId="9" borderId="79" xfId="4" applyFont="1" applyFill="1" applyBorder="1" applyAlignment="1" applyProtection="1">
      <alignment horizontal="left"/>
    </xf>
    <xf numFmtId="0" fontId="6" fillId="3" borderId="37" xfId="6" applyFont="1" applyFill="1" applyBorder="1" applyAlignment="1">
      <alignment horizontal="left"/>
    </xf>
    <xf numFmtId="0" fontId="6" fillId="11" borderId="80" xfId="4" applyFont="1" applyFill="1" applyBorder="1" applyAlignment="1" applyProtection="1">
      <alignment horizontal="left"/>
    </xf>
    <xf numFmtId="0" fontId="6" fillId="15" borderId="54" xfId="6" applyFont="1" applyFill="1" applyBorder="1"/>
    <xf numFmtId="0" fontId="6" fillId="15" borderId="6" xfId="6" applyFont="1" applyFill="1" applyBorder="1"/>
    <xf numFmtId="0" fontId="6" fillId="3" borderId="59" xfId="6" applyFont="1" applyFill="1" applyBorder="1" applyAlignment="1">
      <alignment horizontal="left"/>
    </xf>
    <xf numFmtId="0" fontId="6" fillId="10" borderId="39" xfId="4" applyFont="1" applyFill="1" applyBorder="1" applyAlignment="1">
      <alignment horizontal="left"/>
      <protection locked="0"/>
    </xf>
    <xf numFmtId="0" fontId="6" fillId="11" borderId="57" xfId="4" applyFont="1" applyFill="1" applyBorder="1" applyAlignment="1" applyProtection="1">
      <alignment horizontal="left"/>
    </xf>
    <xf numFmtId="0" fontId="6" fillId="11" borderId="82" xfId="4" applyFont="1" applyFill="1" applyBorder="1" applyAlignment="1" applyProtection="1">
      <alignment horizontal="left"/>
    </xf>
    <xf numFmtId="0" fontId="6" fillId="11" borderId="83" xfId="4" applyFont="1" applyFill="1" applyBorder="1" applyAlignment="1" applyProtection="1">
      <alignment horizontal="left"/>
    </xf>
    <xf numFmtId="0" fontId="6" fillId="11" borderId="84" xfId="4" applyFont="1" applyFill="1" applyBorder="1" applyAlignment="1" applyProtection="1">
      <alignment horizontal="left"/>
    </xf>
    <xf numFmtId="0" fontId="6" fillId="3" borderId="11" xfId="6" applyFont="1" applyFill="1" applyBorder="1"/>
    <xf numFmtId="0" fontId="6" fillId="3" borderId="6" xfId="4" applyFont="1" applyFill="1" applyBorder="1" applyProtection="1"/>
    <xf numFmtId="0" fontId="6" fillId="3" borderId="7" xfId="4" applyFont="1" applyFill="1" applyBorder="1" applyProtection="1"/>
    <xf numFmtId="0" fontId="6" fillId="3" borderId="50" xfId="4" applyFont="1" applyFill="1" applyBorder="1" applyProtection="1"/>
    <xf numFmtId="0" fontId="6" fillId="15" borderId="6" xfId="4" applyFont="1" applyFill="1" applyBorder="1" applyProtection="1"/>
    <xf numFmtId="0" fontId="6" fillId="15" borderId="50" xfId="4" applyFont="1" applyFill="1" applyBorder="1" applyProtection="1"/>
    <xf numFmtId="0" fontId="6" fillId="3" borderId="32" xfId="6" applyFont="1" applyFill="1" applyBorder="1"/>
    <xf numFmtId="0" fontId="6" fillId="3" borderId="33" xfId="6" applyFont="1" applyFill="1" applyBorder="1"/>
    <xf numFmtId="0" fontId="6" fillId="3" borderId="10" xfId="6" applyFont="1" applyFill="1" applyBorder="1"/>
    <xf numFmtId="0" fontId="6" fillId="3" borderId="12" xfId="6" applyFont="1" applyFill="1" applyBorder="1"/>
    <xf numFmtId="0" fontId="6" fillId="3" borderId="13" xfId="6" applyFont="1" applyFill="1" applyBorder="1"/>
    <xf numFmtId="0" fontId="6" fillId="3" borderId="57" xfId="1" applyNumberFormat="1" applyFont="1" applyFill="1" applyBorder="1" applyAlignment="1" applyProtection="1">
      <alignment horizontal="left"/>
    </xf>
    <xf numFmtId="0" fontId="6" fillId="5" borderId="83" xfId="1" applyNumberFormat="1" applyFont="1" applyFill="1" applyBorder="1" applyAlignment="1" applyProtection="1">
      <alignment horizontal="left"/>
      <protection locked="0"/>
    </xf>
    <xf numFmtId="0" fontId="6" fillId="5" borderId="61" xfId="1" applyNumberFormat="1" applyFont="1" applyFill="1" applyBorder="1" applyAlignment="1" applyProtection="1">
      <alignment horizontal="left"/>
      <protection locked="0"/>
    </xf>
    <xf numFmtId="0" fontId="6" fillId="5" borderId="84" xfId="1" applyNumberFormat="1" applyFont="1" applyFill="1" applyBorder="1" applyAlignment="1" applyProtection="1">
      <alignment horizontal="left"/>
      <protection locked="0"/>
    </xf>
    <xf numFmtId="0" fontId="6" fillId="5" borderId="82" xfId="1" applyNumberFormat="1" applyFont="1" applyFill="1" applyBorder="1" applyAlignment="1" applyProtection="1">
      <alignment horizontal="left"/>
      <protection locked="0"/>
    </xf>
    <xf numFmtId="0" fontId="6" fillId="11" borderId="82" xfId="1" applyNumberFormat="1" applyFont="1" applyFill="1" applyBorder="1" applyAlignment="1" applyProtection="1">
      <alignment horizontal="left"/>
    </xf>
    <xf numFmtId="0" fontId="6" fillId="5" borderId="58" xfId="1" applyNumberFormat="1" applyFont="1" applyFill="1" applyBorder="1" applyAlignment="1" applyProtection="1">
      <alignment horizontal="left"/>
      <protection locked="0"/>
    </xf>
    <xf numFmtId="0" fontId="6" fillId="11" borderId="78" xfId="1" applyNumberFormat="1" applyFont="1" applyFill="1" applyBorder="1" applyAlignment="1" applyProtection="1">
      <alignment horizontal="left"/>
    </xf>
    <xf numFmtId="0" fontId="6" fillId="5" borderId="77" xfId="1" applyNumberFormat="1" applyFont="1" applyFill="1" applyBorder="1" applyAlignment="1" applyProtection="1">
      <alignment horizontal="left"/>
      <protection locked="0"/>
    </xf>
    <xf numFmtId="0" fontId="6" fillId="11" borderId="77" xfId="6" applyFont="1" applyFill="1" applyBorder="1" applyAlignment="1">
      <alignment horizontal="left"/>
    </xf>
    <xf numFmtId="0" fontId="6" fillId="11" borderId="77" xfId="1" applyNumberFormat="1" applyFont="1" applyFill="1" applyBorder="1" applyAlignment="1" applyProtection="1">
      <alignment horizontal="left"/>
    </xf>
    <xf numFmtId="0" fontId="6" fillId="11" borderId="79" xfId="1" applyNumberFormat="1" applyFont="1" applyFill="1" applyBorder="1" applyAlignment="1" applyProtection="1">
      <alignment horizontal="left"/>
    </xf>
    <xf numFmtId="0" fontId="6" fillId="11" borderId="63" xfId="1" applyNumberFormat="1" applyFont="1" applyFill="1" applyBorder="1" applyAlignment="1" applyProtection="1">
      <alignment horizontal="left"/>
    </xf>
    <xf numFmtId="0" fontId="6" fillId="5" borderId="33" xfId="1" applyNumberFormat="1" applyFont="1" applyFill="1" applyBorder="1" applyAlignment="1" applyProtection="1">
      <alignment horizontal="left"/>
      <protection locked="0"/>
    </xf>
    <xf numFmtId="0" fontId="6" fillId="5" borderId="12" xfId="1" applyNumberFormat="1" applyFont="1" applyFill="1" applyBorder="1" applyAlignment="1" applyProtection="1">
      <alignment horizontal="left"/>
      <protection locked="0"/>
    </xf>
    <xf numFmtId="0" fontId="6" fillId="12" borderId="13" xfId="4" applyFont="1" applyFill="1" applyBorder="1" applyAlignment="1">
      <alignment horizontal="left"/>
      <protection locked="0"/>
    </xf>
    <xf numFmtId="0" fontId="6" fillId="11" borderId="32" xfId="1" applyNumberFormat="1" applyFont="1" applyFill="1" applyBorder="1" applyAlignment="1" applyProtection="1">
      <alignment horizontal="left"/>
    </xf>
    <xf numFmtId="0" fontId="6" fillId="11" borderId="73" xfId="1" applyNumberFormat="1" applyFont="1" applyFill="1" applyBorder="1" applyAlignment="1" applyProtection="1">
      <alignment horizontal="left"/>
    </xf>
    <xf numFmtId="0" fontId="6" fillId="11" borderId="33" xfId="1" applyNumberFormat="1" applyFont="1" applyFill="1" applyBorder="1" applyAlignment="1" applyProtection="1">
      <alignment horizontal="left"/>
    </xf>
    <xf numFmtId="0" fontId="6" fillId="11" borderId="12" xfId="1" applyNumberFormat="1" applyFont="1" applyFill="1" applyBorder="1" applyAlignment="1" applyProtection="1">
      <alignment horizontal="left"/>
    </xf>
    <xf numFmtId="0" fontId="6" fillId="11" borderId="47" xfId="1" applyNumberFormat="1" applyFont="1" applyFill="1" applyBorder="1" applyAlignment="1" applyProtection="1">
      <alignment horizontal="left"/>
    </xf>
    <xf numFmtId="0" fontId="6" fillId="3" borderId="56" xfId="1" applyNumberFormat="1" applyFont="1" applyFill="1" applyBorder="1" applyAlignment="1" applyProtection="1"/>
    <xf numFmtId="0" fontId="6" fillId="3" borderId="47" xfId="1" applyNumberFormat="1" applyFont="1" applyFill="1" applyBorder="1" applyAlignment="1" applyProtection="1"/>
    <xf numFmtId="0" fontId="6" fillId="3" borderId="33" xfId="1" applyNumberFormat="1" applyFont="1" applyFill="1" applyBorder="1" applyAlignment="1" applyProtection="1"/>
    <xf numFmtId="0" fontId="6" fillId="5" borderId="56" xfId="1" applyNumberFormat="1" applyFont="1" applyFill="1" applyBorder="1" applyAlignment="1" applyProtection="1">
      <alignment horizontal="left"/>
      <protection locked="0"/>
    </xf>
    <xf numFmtId="0" fontId="6" fillId="5" borderId="46" xfId="1" applyNumberFormat="1" applyFont="1" applyFill="1" applyBorder="1" applyAlignment="1" applyProtection="1">
      <alignment horizontal="left"/>
      <protection locked="0"/>
    </xf>
    <xf numFmtId="0" fontId="6" fillId="5" borderId="10" xfId="1" applyNumberFormat="1" applyFont="1" applyFill="1" applyBorder="1" applyAlignment="1" applyProtection="1">
      <alignment horizontal="left"/>
      <protection locked="0"/>
    </xf>
    <xf numFmtId="0" fontId="6" fillId="13" borderId="46" xfId="1" applyNumberFormat="1" applyFont="1" applyFill="1" applyBorder="1" applyAlignment="1" applyProtection="1">
      <alignment horizontal="left"/>
      <protection locked="0"/>
    </xf>
    <xf numFmtId="0" fontId="6" fillId="13" borderId="81" xfId="1" applyNumberFormat="1" applyFont="1" applyFill="1" applyBorder="1" applyAlignment="1" applyProtection="1">
      <alignment horizontal="left"/>
      <protection locked="0"/>
    </xf>
    <xf numFmtId="0" fontId="6" fillId="13" borderId="45" xfId="1" applyNumberFormat="1" applyFont="1" applyFill="1" applyBorder="1" applyAlignment="1" applyProtection="1">
      <alignment horizontal="left"/>
      <protection locked="0"/>
    </xf>
    <xf numFmtId="0" fontId="6" fillId="13" borderId="10" xfId="1" applyNumberFormat="1" applyFont="1" applyFill="1" applyBorder="1" applyAlignment="1" applyProtection="1">
      <alignment horizontal="left"/>
      <protection locked="0"/>
    </xf>
    <xf numFmtId="0" fontId="6" fillId="13" borderId="7" xfId="1" applyNumberFormat="1" applyFont="1" applyFill="1" applyBorder="1" applyAlignment="1" applyProtection="1">
      <alignment horizontal="left"/>
      <protection locked="0"/>
    </xf>
    <xf numFmtId="0" fontId="6" fillId="13" borderId="47" xfId="1" applyNumberFormat="1" applyFont="1" applyFill="1" applyBorder="1" applyAlignment="1" applyProtection="1">
      <alignment horizontal="left"/>
      <protection locked="0"/>
    </xf>
    <xf numFmtId="0" fontId="24" fillId="3" borderId="0" xfId="1" applyNumberFormat="1" applyFont="1" applyFill="1" applyBorder="1" applyAlignment="1" applyProtection="1"/>
    <xf numFmtId="0" fontId="24" fillId="3" borderId="0" xfId="1" applyNumberFormat="1" applyFont="1" applyFill="1" applyBorder="1" applyAlignment="1" applyProtection="1">
      <protection locked="0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5" borderId="51" xfId="4" applyFont="1" applyFill="1" applyBorder="1" applyAlignment="1">
      <alignment horizontal="right"/>
      <protection locked="0"/>
    </xf>
    <xf numFmtId="0" fontId="6" fillId="5" borderId="64" xfId="4" applyFont="1" applyFill="1" applyBorder="1" applyAlignment="1">
      <alignment horizontal="right"/>
      <protection locked="0"/>
    </xf>
    <xf numFmtId="0" fontId="6" fillId="5" borderId="77" xfId="4" applyFont="1" applyFill="1" applyBorder="1" applyAlignment="1">
      <alignment horizontal="right"/>
      <protection locked="0"/>
    </xf>
    <xf numFmtId="0" fontId="6" fillId="8" borderId="37" xfId="4" applyFont="1" applyFill="1" applyBorder="1" applyProtection="1"/>
    <xf numFmtId="0" fontId="6" fillId="8" borderId="38" xfId="4" applyFont="1" applyFill="1" applyBorder="1" applyProtection="1"/>
    <xf numFmtId="0" fontId="6" fillId="8" borderId="39" xfId="4" applyFont="1" applyFill="1" applyBorder="1" applyProtection="1"/>
    <xf numFmtId="0" fontId="6" fillId="8" borderId="44" xfId="4" applyFont="1" applyFill="1" applyBorder="1" applyProtection="1"/>
    <xf numFmtId="0" fontId="6" fillId="5" borderId="38" xfId="4" applyFont="1" applyFill="1" applyBorder="1">
      <protection locked="0"/>
    </xf>
    <xf numFmtId="0" fontId="6" fillId="5" borderId="39" xfId="4" applyFont="1" applyFill="1" applyBorder="1">
      <protection locked="0"/>
    </xf>
    <xf numFmtId="0" fontId="6" fillId="5" borderId="44" xfId="4" applyFont="1" applyFill="1" applyBorder="1">
      <protection locked="0"/>
    </xf>
    <xf numFmtId="0" fontId="6" fillId="8" borderId="51" xfId="4" applyFont="1" applyFill="1" applyBorder="1" applyProtection="1"/>
    <xf numFmtId="0" fontId="6" fillId="8" borderId="85" xfId="1" applyNumberFormat="1" applyFont="1" applyFill="1" applyBorder="1" applyAlignment="1" applyProtection="1"/>
    <xf numFmtId="0" fontId="6" fillId="8" borderId="68" xfId="1" applyNumberFormat="1" applyFont="1" applyFill="1" applyBorder="1" applyAlignment="1" applyProtection="1"/>
    <xf numFmtId="0" fontId="6" fillId="8" borderId="69" xfId="1" applyNumberFormat="1" applyFont="1" applyFill="1" applyBorder="1" applyAlignment="1" applyProtection="1"/>
    <xf numFmtId="0" fontId="6" fillId="8" borderId="66" xfId="1" applyNumberFormat="1" applyFont="1" applyFill="1" applyBorder="1" applyAlignment="1" applyProtection="1">
      <alignment horizontal="right"/>
    </xf>
    <xf numFmtId="0" fontId="6" fillId="8" borderId="15" xfId="4" applyFont="1" applyFill="1" applyBorder="1" applyProtection="1"/>
    <xf numFmtId="0" fontId="6" fillId="8" borderId="55" xfId="4" applyFont="1" applyFill="1" applyBorder="1" applyProtection="1"/>
    <xf numFmtId="0" fontId="6" fillId="5" borderId="59" xfId="4" applyFont="1" applyFill="1" applyBorder="1">
      <protection locked="0"/>
    </xf>
    <xf numFmtId="0" fontId="6" fillId="5" borderId="61" xfId="4" applyFont="1" applyFill="1" applyBorder="1" applyAlignment="1">
      <alignment horizontal="right"/>
      <protection locked="0"/>
    </xf>
    <xf numFmtId="0" fontId="6" fillId="5" borderId="82" xfId="4" applyFont="1" applyFill="1" applyBorder="1" applyAlignment="1">
      <alignment horizontal="right"/>
      <protection locked="0"/>
    </xf>
    <xf numFmtId="0" fontId="6" fillId="8" borderId="58" xfId="4" applyFont="1" applyFill="1" applyBorder="1" applyProtection="1"/>
    <xf numFmtId="0" fontId="6" fillId="8" borderId="61" xfId="1" applyNumberFormat="1" applyFont="1" applyFill="1" applyBorder="1" applyAlignment="1" applyProtection="1"/>
    <xf numFmtId="0" fontId="6" fillId="8" borderId="84" xfId="4" applyFont="1" applyFill="1" applyBorder="1" applyProtection="1"/>
    <xf numFmtId="0" fontId="6" fillId="8" borderId="82" xfId="1" applyNumberFormat="1" applyFont="1" applyFill="1" applyBorder="1" applyAlignment="1" applyProtection="1">
      <alignment horizontal="right"/>
    </xf>
    <xf numFmtId="0" fontId="6" fillId="5" borderId="61" xfId="4" applyFont="1" applyFill="1" applyBorder="1">
      <protection locked="0"/>
    </xf>
    <xf numFmtId="0" fontId="6" fillId="5" borderId="84" xfId="4" applyFont="1" applyFill="1" applyBorder="1">
      <protection locked="0"/>
    </xf>
    <xf numFmtId="0" fontId="6" fillId="5" borderId="82" xfId="4" applyFont="1" applyFill="1" applyBorder="1">
      <protection locked="0"/>
    </xf>
    <xf numFmtId="0" fontId="6" fillId="8" borderId="59" xfId="4" applyFont="1" applyFill="1" applyBorder="1" applyProtection="1"/>
    <xf numFmtId="0" fontId="6" fillId="8" borderId="64" xfId="1" applyNumberFormat="1" applyFont="1" applyFill="1" applyBorder="1" applyAlignment="1" applyProtection="1"/>
    <xf numFmtId="0" fontId="6" fillId="8" borderId="79" xfId="4" applyFont="1" applyFill="1" applyBorder="1" applyProtection="1"/>
    <xf numFmtId="0" fontId="6" fillId="8" borderId="77" xfId="1" applyNumberFormat="1" applyFont="1" applyFill="1" applyBorder="1" applyAlignment="1" applyProtection="1">
      <alignment horizontal="right"/>
    </xf>
    <xf numFmtId="0" fontId="6" fillId="8" borderId="63" xfId="4" applyFont="1" applyFill="1" applyBorder="1" applyProtection="1"/>
    <xf numFmtId="0" fontId="6" fillId="8" borderId="67" xfId="1" applyNumberFormat="1" applyFont="1" applyFill="1" applyBorder="1" applyAlignment="1" applyProtection="1"/>
    <xf numFmtId="0" fontId="6" fillId="8" borderId="46" xfId="4" applyFont="1" applyFill="1" applyBorder="1" applyProtection="1"/>
    <xf numFmtId="0" fontId="6" fillId="8" borderId="81" xfId="1" applyNumberFormat="1" applyFont="1" applyFill="1" applyBorder="1" applyAlignment="1" applyProtection="1">
      <alignment horizontal="right"/>
    </xf>
    <xf numFmtId="0" fontId="6" fillId="8" borderId="85" xfId="4" applyFont="1" applyFill="1" applyBorder="1" applyProtection="1"/>
    <xf numFmtId="0" fontId="6" fillId="8" borderId="66" xfId="4" applyFont="1" applyFill="1" applyBorder="1" applyProtection="1"/>
    <xf numFmtId="0" fontId="6" fillId="7" borderId="5" xfId="1" applyNumberFormat="1" applyFont="1" applyFill="1" applyBorder="1" applyAlignment="1" applyProtection="1"/>
    <xf numFmtId="0" fontId="6" fillId="7" borderId="50" xfId="1" applyNumberFormat="1" applyFont="1" applyFill="1" applyBorder="1" applyAlignment="1" applyProtection="1"/>
    <xf numFmtId="0" fontId="6" fillId="7" borderId="54" xfId="1" applyNumberFormat="1" applyFont="1" applyFill="1" applyBorder="1" applyAlignment="1" applyProtection="1"/>
    <xf numFmtId="0" fontId="6" fillId="7" borderId="6" xfId="1" applyNumberFormat="1" applyFont="1" applyFill="1" applyBorder="1" applyAlignment="1" applyProtection="1"/>
    <xf numFmtId="0" fontId="6" fillId="7" borderId="7" xfId="1" applyNumberFormat="1" applyFont="1" applyFill="1" applyBorder="1" applyAlignment="1" applyProtection="1"/>
    <xf numFmtId="0" fontId="6" fillId="7" borderId="8" xfId="1" applyNumberFormat="1" applyFont="1" applyFill="1" applyBorder="1" applyAlignment="1" applyProtection="1"/>
    <xf numFmtId="0" fontId="6" fillId="7" borderId="1" xfId="1" applyNumberFormat="1" applyFont="1" applyFill="1" applyBorder="1" applyAlignment="1" applyProtection="1"/>
    <xf numFmtId="0" fontId="6" fillId="13" borderId="72" xfId="4" applyFont="1" applyFill="1" applyBorder="1" applyAlignment="1">
      <alignment horizontal="left"/>
      <protection locked="0"/>
    </xf>
    <xf numFmtId="0" fontId="6" fillId="13" borderId="39" xfId="6" applyFont="1" applyFill="1" applyBorder="1" applyAlignment="1">
      <alignment horizontal="left"/>
    </xf>
    <xf numFmtId="0" fontId="6" fillId="3" borderId="11" xfId="6" applyFont="1" applyFill="1" applyBorder="1" applyAlignment="1">
      <alignment horizontal="center"/>
    </xf>
    <xf numFmtId="0" fontId="6" fillId="3" borderId="62" xfId="6" applyFont="1" applyFill="1" applyBorder="1" applyAlignment="1">
      <alignment horizontal="left"/>
    </xf>
    <xf numFmtId="0" fontId="6" fillId="3" borderId="63" xfId="6" applyFont="1" applyFill="1" applyBorder="1" applyAlignment="1">
      <alignment horizontal="left"/>
    </xf>
    <xf numFmtId="0" fontId="6" fillId="3" borderId="70" xfId="6" applyFont="1" applyFill="1" applyBorder="1" applyAlignment="1">
      <alignment horizontal="left"/>
    </xf>
    <xf numFmtId="0" fontId="6" fillId="3" borderId="73" xfId="6" applyFont="1" applyFill="1" applyBorder="1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9" xfId="6" applyFont="1" applyFill="1" applyBorder="1" applyAlignment="1">
      <alignment horizontal="center" vertical="center" wrapText="1"/>
    </xf>
    <xf numFmtId="0" fontId="6" fillId="3" borderId="33" xfId="6" applyFont="1" applyFill="1" applyBorder="1" applyAlignment="1">
      <alignment horizontal="center" vertical="center" wrapText="1"/>
    </xf>
    <xf numFmtId="0" fontId="6" fillId="3" borderId="24" xfId="6" applyFont="1" applyFill="1" applyBorder="1" applyAlignment="1">
      <alignment horizontal="center" vertical="center"/>
    </xf>
    <xf numFmtId="0" fontId="6" fillId="3" borderId="13" xfId="6" applyFont="1" applyFill="1" applyBorder="1" applyAlignment="1">
      <alignment horizontal="center" vertical="center"/>
    </xf>
    <xf numFmtId="0" fontId="6" fillId="3" borderId="5" xfId="6" applyFont="1" applyFill="1" applyBorder="1" applyAlignment="1">
      <alignment horizontal="center" vertical="center"/>
    </xf>
    <xf numFmtId="0" fontId="6" fillId="3" borderId="6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2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23" fillId="3" borderId="1" xfId="6" applyFont="1" applyFill="1" applyBorder="1" applyAlignment="1">
      <alignment horizontal="left" vertical="center" wrapText="1"/>
    </xf>
    <xf numFmtId="0" fontId="23" fillId="3" borderId="3" xfId="6" applyFont="1" applyFill="1" applyBorder="1" applyAlignment="1">
      <alignment horizontal="left" vertical="center" wrapText="1"/>
    </xf>
    <xf numFmtId="0" fontId="6" fillId="3" borderId="52" xfId="6" applyFont="1" applyFill="1" applyBorder="1" applyAlignment="1">
      <alignment horizontal="center" vertical="center" wrapText="1"/>
    </xf>
    <xf numFmtId="0" fontId="6" fillId="3" borderId="53" xfId="6" applyFont="1" applyFill="1" applyBorder="1" applyAlignment="1">
      <alignment horizontal="center" vertical="center" wrapText="1"/>
    </xf>
    <xf numFmtId="0" fontId="6" fillId="3" borderId="9" xfId="6" applyFont="1" applyFill="1" applyBorder="1" applyAlignment="1">
      <alignment horizontal="center" vertical="center" wrapText="1"/>
    </xf>
    <xf numFmtId="0" fontId="6" fillId="3" borderId="55" xfId="6" applyFont="1" applyFill="1" applyBorder="1" applyAlignment="1">
      <alignment horizontal="center" vertical="center" wrapText="1"/>
    </xf>
    <xf numFmtId="0" fontId="6" fillId="3" borderId="56" xfId="6" applyFont="1" applyFill="1" applyBorder="1" applyAlignment="1">
      <alignment horizontal="center" vertical="center" wrapText="1"/>
    </xf>
    <xf numFmtId="0" fontId="6" fillId="3" borderId="47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11" xfId="6" applyFont="1" applyFill="1" applyBorder="1" applyAlignment="1">
      <alignment horizontal="center" vertical="center" wrapText="1"/>
    </xf>
    <xf numFmtId="0" fontId="6" fillId="3" borderId="3" xfId="6" applyFont="1" applyFill="1" applyBorder="1" applyAlignment="1">
      <alignment horizontal="center" vertical="center"/>
    </xf>
    <xf numFmtId="0" fontId="6" fillId="3" borderId="2" xfId="6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0" xfId="6" applyFont="1" applyFill="1" applyBorder="1" applyAlignment="1">
      <alignment horizontal="center" vertical="center" wrapText="1"/>
    </xf>
    <xf numFmtId="0" fontId="6" fillId="3" borderId="27" xfId="6" applyFont="1" applyFill="1" applyBorder="1" applyAlignment="1">
      <alignment horizontal="center" vertical="center" wrapText="1"/>
    </xf>
    <xf numFmtId="0" fontId="6" fillId="3" borderId="57" xfId="6" applyFont="1" applyFill="1" applyBorder="1" applyAlignment="1">
      <alignment horizontal="left" vertical="center" wrapText="1"/>
    </xf>
    <xf numFmtId="0" fontId="6" fillId="3" borderId="58" xfId="6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63" xfId="0" applyFont="1" applyFill="1" applyBorder="1" applyAlignment="1">
      <alignment horizontal="left" vertical="center" wrapText="1"/>
    </xf>
    <xf numFmtId="0" fontId="6" fillId="3" borderId="56" xfId="0" applyFont="1" applyFill="1" applyBorder="1" applyAlignment="1">
      <alignment horizontal="left" vertical="center"/>
    </xf>
    <xf numFmtId="0" fontId="6" fillId="3" borderId="47" xfId="0" applyFont="1" applyFill="1" applyBorder="1" applyAlignment="1">
      <alignment horizontal="left" vertical="center"/>
    </xf>
    <xf numFmtId="165" fontId="6" fillId="3" borderId="1" xfId="6" applyNumberFormat="1" applyFont="1" applyFill="1" applyBorder="1" applyAlignment="1">
      <alignment horizontal="center" vertical="center" wrapText="1"/>
    </xf>
    <xf numFmtId="165" fontId="6" fillId="3" borderId="3" xfId="6" applyNumberFormat="1" applyFont="1" applyFill="1" applyBorder="1" applyAlignment="1">
      <alignment horizontal="center" vertical="center" wrapText="1"/>
    </xf>
    <xf numFmtId="0" fontId="6" fillId="3" borderId="20" xfId="6" quotePrefix="1" applyFont="1" applyFill="1" applyBorder="1" applyAlignment="1">
      <alignment horizontal="center" vertical="center"/>
    </xf>
    <xf numFmtId="0" fontId="6" fillId="3" borderId="27" xfId="6" quotePrefix="1" applyFont="1" applyFill="1" applyBorder="1" applyAlignment="1">
      <alignment horizontal="center" vertical="center"/>
    </xf>
    <xf numFmtId="0" fontId="6" fillId="3" borderId="12" xfId="6" quotePrefix="1" applyFont="1" applyFill="1" applyBorder="1" applyAlignment="1">
      <alignment horizontal="center" vertical="center"/>
    </xf>
    <xf numFmtId="0" fontId="6" fillId="3" borderId="24" xfId="6" quotePrefix="1" applyFont="1" applyFill="1" applyBorder="1" applyAlignment="1">
      <alignment horizontal="center" vertical="center"/>
    </xf>
    <xf numFmtId="0" fontId="6" fillId="3" borderId="31" xfId="6" quotePrefix="1" applyFont="1" applyFill="1" applyBorder="1" applyAlignment="1">
      <alignment horizontal="center" vertical="center"/>
    </xf>
    <xf numFmtId="0" fontId="6" fillId="3" borderId="13" xfId="6" quotePrefix="1" applyFont="1" applyFill="1" applyBorder="1" applyAlignment="1">
      <alignment horizontal="center" vertical="center"/>
    </xf>
    <xf numFmtId="0" fontId="6" fillId="3" borderId="18" xfId="6" applyFont="1" applyFill="1" applyBorder="1" applyAlignment="1">
      <alignment horizontal="center" vertical="center" wrapText="1"/>
    </xf>
    <xf numFmtId="0" fontId="6" fillId="3" borderId="25" xfId="6" applyFont="1" applyFill="1" applyBorder="1" applyAlignment="1">
      <alignment horizontal="center" vertical="center" wrapText="1"/>
    </xf>
    <xf numFmtId="0" fontId="6" fillId="3" borderId="32" xfId="6" applyFont="1" applyFill="1" applyBorder="1" applyAlignment="1">
      <alignment horizontal="center" vertical="center" wrapText="1"/>
    </xf>
    <xf numFmtId="0" fontId="6" fillId="3" borderId="31" xfId="6" applyFont="1" applyFill="1" applyBorder="1" applyAlignment="1">
      <alignment horizontal="center" vertical="center"/>
    </xf>
    <xf numFmtId="0" fontId="6" fillId="3" borderId="26" xfId="6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/>
    </xf>
    <xf numFmtId="0" fontId="12" fillId="3" borderId="3" xfId="6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1" xfId="6" applyFont="1" applyFill="1" applyBorder="1" applyAlignment="1">
      <alignment horizontal="center" vertical="center" wrapText="1"/>
    </xf>
    <xf numFmtId="0" fontId="12" fillId="3" borderId="3" xfId="6" applyFont="1" applyFill="1" applyBorder="1" applyAlignment="1">
      <alignment horizontal="center" vertical="center" wrapText="1"/>
    </xf>
    <xf numFmtId="0" fontId="12" fillId="3" borderId="2" xfId="6" applyFont="1" applyFill="1" applyBorder="1" applyAlignment="1">
      <alignment horizontal="center" vertical="center" wrapText="1"/>
    </xf>
    <xf numFmtId="0" fontId="6" fillId="3" borderId="18" xfId="6" quotePrefix="1" applyFont="1" applyFill="1" applyBorder="1" applyAlignment="1">
      <alignment horizontal="center" vertical="center"/>
    </xf>
    <xf numFmtId="0" fontId="6" fillId="3" borderId="25" xfId="6" quotePrefix="1" applyFont="1" applyFill="1" applyBorder="1" applyAlignment="1">
      <alignment horizontal="center" vertical="center"/>
    </xf>
    <xf numFmtId="0" fontId="6" fillId="3" borderId="32" xfId="6" quotePrefix="1" applyFont="1" applyFill="1" applyBorder="1" applyAlignment="1">
      <alignment horizontal="center" vertical="center"/>
    </xf>
    <xf numFmtId="0" fontId="6" fillId="3" borderId="19" xfId="6" quotePrefix="1" applyFont="1" applyFill="1" applyBorder="1" applyAlignment="1">
      <alignment horizontal="center" vertical="center"/>
    </xf>
    <xf numFmtId="0" fontId="6" fillId="3" borderId="26" xfId="6" quotePrefix="1" applyFont="1" applyFill="1" applyBorder="1" applyAlignment="1">
      <alignment horizontal="center" vertical="center"/>
    </xf>
    <xf numFmtId="0" fontId="6" fillId="3" borderId="33" xfId="6" quotePrefix="1" applyFont="1" applyFill="1" applyBorder="1" applyAlignment="1">
      <alignment horizontal="center" vertical="center"/>
    </xf>
    <xf numFmtId="0" fontId="6" fillId="3" borderId="20" xfId="6" applyFont="1" applyFill="1" applyBorder="1" applyAlignment="1">
      <alignment horizontal="center" vertical="center"/>
    </xf>
    <xf numFmtId="0" fontId="6" fillId="3" borderId="27" xfId="6" applyFont="1" applyFill="1" applyBorder="1" applyAlignment="1">
      <alignment horizontal="center" vertical="center"/>
    </xf>
    <xf numFmtId="0" fontId="6" fillId="3" borderId="12" xfId="6" applyFont="1" applyFill="1" applyBorder="1" applyAlignment="1">
      <alignment horizontal="center" vertical="center"/>
    </xf>
    <xf numFmtId="0" fontId="6" fillId="3" borderId="24" xfId="6" applyFont="1" applyFill="1" applyBorder="1" applyAlignment="1">
      <alignment horizontal="center" vertical="center" wrapText="1"/>
    </xf>
    <xf numFmtId="0" fontId="6" fillId="3" borderId="31" xfId="6" applyFont="1" applyFill="1" applyBorder="1" applyAlignment="1">
      <alignment horizontal="center" vertical="center" wrapText="1"/>
    </xf>
    <xf numFmtId="0" fontId="6" fillId="3" borderId="13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/>
    </xf>
    <xf numFmtId="0" fontId="6" fillId="3" borderId="15" xfId="6" applyFont="1" applyFill="1" applyBorder="1" applyAlignment="1">
      <alignment horizontal="center" vertical="center"/>
    </xf>
    <xf numFmtId="0" fontId="6" fillId="3" borderId="11" xfId="6" applyFont="1" applyFill="1" applyBorder="1" applyAlignment="1">
      <alignment horizontal="center" vertical="center"/>
    </xf>
    <xf numFmtId="0" fontId="6" fillId="3" borderId="65" xfId="0" applyFont="1" applyFill="1" applyBorder="1" applyAlignment="1">
      <alignment horizontal="left" vertical="center" wrapText="1"/>
    </xf>
    <xf numFmtId="0" fontId="6" fillId="3" borderId="66" xfId="0" applyFont="1" applyFill="1" applyBorder="1" applyAlignment="1">
      <alignment horizontal="left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3" xfId="6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left" vertical="center" wrapText="1"/>
    </xf>
    <xf numFmtId="0" fontId="6" fillId="3" borderId="3" xfId="6" applyFont="1" applyFill="1" applyBorder="1" applyAlignment="1">
      <alignment horizontal="left" vertical="center" wrapText="1"/>
    </xf>
    <xf numFmtId="0" fontId="6" fillId="3" borderId="21" xfId="6" quotePrefix="1" applyFont="1" applyFill="1" applyBorder="1" applyAlignment="1">
      <alignment horizontal="center" vertical="center"/>
    </xf>
    <xf numFmtId="0" fontId="6" fillId="3" borderId="28" xfId="6" quotePrefix="1" applyFont="1" applyFill="1" applyBorder="1" applyAlignment="1">
      <alignment horizontal="center" vertical="center"/>
    </xf>
    <xf numFmtId="0" fontId="6" fillId="3" borderId="34" xfId="6" quotePrefix="1" applyFont="1" applyFill="1" applyBorder="1" applyAlignment="1">
      <alignment horizontal="center" vertical="center"/>
    </xf>
    <xf numFmtId="0" fontId="6" fillId="3" borderId="53" xfId="6" applyFont="1" applyFill="1" applyBorder="1" applyAlignment="1">
      <alignment horizontal="center" vertical="center"/>
    </xf>
    <xf numFmtId="0" fontId="6" fillId="3" borderId="55" xfId="6" applyFont="1" applyFill="1" applyBorder="1" applyAlignment="1">
      <alignment horizontal="center" vertical="center"/>
    </xf>
    <xf numFmtId="0" fontId="6" fillId="3" borderId="47" xfId="6" applyFont="1" applyFill="1" applyBorder="1" applyAlignment="1">
      <alignment horizontal="center" vertical="center"/>
    </xf>
    <xf numFmtId="0" fontId="6" fillId="3" borderId="74" xfId="6" quotePrefix="1" applyFont="1" applyFill="1" applyBorder="1" applyAlignment="1">
      <alignment horizontal="center" vertical="center"/>
    </xf>
    <xf numFmtId="0" fontId="6" fillId="3" borderId="75" xfId="6" quotePrefix="1" applyFont="1" applyFill="1" applyBorder="1" applyAlignment="1">
      <alignment horizontal="center" vertical="center"/>
    </xf>
    <xf numFmtId="0" fontId="6" fillId="3" borderId="76" xfId="6" quotePrefix="1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2" fillId="3" borderId="50" xfId="6" applyFont="1" applyFill="1" applyBorder="1" applyAlignment="1">
      <alignment horizontal="center" vertical="center"/>
    </xf>
    <xf numFmtId="0" fontId="12" fillId="3" borderId="54" xfId="6" applyFont="1" applyFill="1" applyBorder="1" applyAlignment="1">
      <alignment horizontal="center" vertical="center"/>
    </xf>
    <xf numFmtId="0" fontId="6" fillId="3" borderId="23" xfId="6" applyFont="1" applyFill="1" applyBorder="1" applyAlignment="1">
      <alignment horizontal="center" vertical="center"/>
    </xf>
    <xf numFmtId="0" fontId="6" fillId="3" borderId="30" xfId="6" applyFont="1" applyFill="1" applyBorder="1" applyAlignment="1">
      <alignment horizontal="center" vertical="center"/>
    </xf>
    <xf numFmtId="0" fontId="6" fillId="3" borderId="36" xfId="6" applyFont="1" applyFill="1" applyBorder="1" applyAlignment="1">
      <alignment horizontal="center" vertical="center"/>
    </xf>
    <xf numFmtId="0" fontId="6" fillId="3" borderId="22" xfId="6" applyFont="1" applyFill="1" applyBorder="1" applyAlignment="1">
      <alignment horizontal="center" vertical="center" wrapText="1"/>
    </xf>
    <xf numFmtId="0" fontId="6" fillId="3" borderId="29" xfId="6" applyFont="1" applyFill="1" applyBorder="1" applyAlignment="1">
      <alignment horizontal="center" vertical="center" wrapText="1"/>
    </xf>
    <xf numFmtId="0" fontId="6" fillId="3" borderId="35" xfId="6" applyFont="1" applyFill="1" applyBorder="1" applyAlignment="1">
      <alignment horizontal="center" vertical="center" wrapText="1"/>
    </xf>
    <xf numFmtId="0" fontId="12" fillId="3" borderId="0" xfId="7" applyFont="1" applyFill="1" applyAlignment="1">
      <alignment horizontal="center"/>
    </xf>
    <xf numFmtId="0" fontId="9" fillId="3" borderId="0" xfId="6" applyFont="1" applyFill="1" applyAlignment="1">
      <alignment horizontal="center" vertical="center" wrapText="1"/>
    </xf>
    <xf numFmtId="0" fontId="12" fillId="3" borderId="17" xfId="6" applyFont="1" applyFill="1" applyBorder="1" applyAlignment="1">
      <alignment horizontal="center" vertical="center"/>
    </xf>
    <xf numFmtId="0" fontId="3" fillId="2" borderId="1" xfId="3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3" xfId="3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0" fontId="13" fillId="6" borderId="1" xfId="3" applyFont="1" applyFill="1" applyBorder="1" applyAlignment="1" applyProtection="1">
      <alignment horizontal="center" vertical="center"/>
    </xf>
    <xf numFmtId="0" fontId="13" fillId="6" borderId="2" xfId="3" applyFont="1" applyFill="1" applyBorder="1" applyAlignment="1" applyProtection="1">
      <alignment horizontal="center" vertical="center"/>
    </xf>
    <xf numFmtId="0" fontId="7" fillId="2" borderId="1" xfId="3" applyFont="1" applyFill="1" applyBorder="1" applyAlignment="1" applyProtection="1">
      <alignment horizontal="center" vertical="center"/>
    </xf>
    <xf numFmtId="0" fontId="7" fillId="2" borderId="2" xfId="3" applyFont="1" applyFill="1" applyBorder="1" applyAlignment="1" applyProtection="1">
      <alignment horizontal="center" vertical="center"/>
    </xf>
    <xf numFmtId="0" fontId="16" fillId="6" borderId="14" xfId="3" applyFont="1" applyFill="1" applyBorder="1" applyAlignment="1" applyProtection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5" fillId="3" borderId="0" xfId="9" applyFont="1" applyFill="1" applyAlignment="1">
      <alignment horizontal="left"/>
    </xf>
    <xf numFmtId="0" fontId="6" fillId="3" borderId="14" xfId="9" applyFont="1" applyFill="1" applyBorder="1" applyAlignment="1">
      <alignment horizontal="center" vertical="center" wrapText="1"/>
    </xf>
    <xf numFmtId="0" fontId="6" fillId="3" borderId="11" xfId="9" applyFont="1" applyFill="1" applyBorder="1" applyAlignment="1">
      <alignment horizontal="center" vertical="center" wrapText="1"/>
    </xf>
    <xf numFmtId="0" fontId="6" fillId="8" borderId="1" xfId="9" applyFont="1" applyFill="1" applyBorder="1" applyAlignment="1">
      <alignment horizontal="center" vertical="center" wrapText="1"/>
    </xf>
    <xf numFmtId="0" fontId="6" fillId="8" borderId="3" xfId="9" applyFont="1" applyFill="1" applyBorder="1" applyAlignment="1">
      <alignment horizontal="center" vertical="center" wrapText="1"/>
    </xf>
    <xf numFmtId="0" fontId="6" fillId="8" borderId="2" xfId="9" applyFont="1" applyFill="1" applyBorder="1" applyAlignment="1">
      <alignment horizontal="center" vertical="center" wrapText="1"/>
    </xf>
    <xf numFmtId="0" fontId="6" fillId="3" borderId="15" xfId="9" applyFont="1" applyFill="1" applyBorder="1" applyAlignment="1">
      <alignment horizontal="center" vertical="center" wrapText="1"/>
    </xf>
    <xf numFmtId="0" fontId="12" fillId="3" borderId="1" xfId="9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9" applyFont="1" applyFill="1" applyBorder="1" applyAlignment="1">
      <alignment horizontal="center" vertical="center"/>
    </xf>
    <xf numFmtId="0" fontId="12" fillId="3" borderId="3" xfId="9" applyFont="1" applyFill="1" applyBorder="1" applyAlignment="1">
      <alignment horizontal="center" vertical="center"/>
    </xf>
    <xf numFmtId="0" fontId="12" fillId="3" borderId="2" xfId="9" applyFont="1" applyFill="1" applyBorder="1" applyAlignment="1">
      <alignment horizontal="center" vertical="center"/>
    </xf>
    <xf numFmtId="0" fontId="6" fillId="3" borderId="15" xfId="9" applyFont="1" applyFill="1" applyBorder="1" applyAlignment="1">
      <alignment horizontal="center" vertical="center"/>
    </xf>
    <xf numFmtId="0" fontId="6" fillId="3" borderId="11" xfId="9" applyFont="1" applyFill="1" applyBorder="1" applyAlignment="1">
      <alignment horizontal="center" vertical="center"/>
    </xf>
    <xf numFmtId="0" fontId="6" fillId="3" borderId="18" xfId="9" applyFont="1" applyFill="1" applyBorder="1" applyAlignment="1">
      <alignment horizontal="center" vertical="center" wrapText="1"/>
    </xf>
    <xf numFmtId="0" fontId="6" fillId="3" borderId="32" xfId="9" applyFont="1" applyFill="1" applyBorder="1" applyAlignment="1">
      <alignment horizontal="center" vertical="center" wrapText="1"/>
    </xf>
    <xf numFmtId="0" fontId="6" fillId="3" borderId="24" xfId="9" applyFont="1" applyFill="1" applyBorder="1" applyAlignment="1">
      <alignment horizontal="center" vertical="center" wrapText="1"/>
    </xf>
    <xf numFmtId="0" fontId="6" fillId="3" borderId="13" xfId="9" applyFont="1" applyFill="1" applyBorder="1" applyAlignment="1">
      <alignment horizontal="center" vertical="center" wrapText="1"/>
    </xf>
    <xf numFmtId="0" fontId="5" fillId="3" borderId="10" xfId="9" applyFont="1" applyFill="1" applyBorder="1" applyAlignment="1">
      <alignment horizontal="left"/>
    </xf>
    <xf numFmtId="9" fontId="9" fillId="3" borderId="0" xfId="2" applyFont="1" applyFill="1" applyBorder="1" applyAlignment="1" applyProtection="1">
      <alignment horizontal="center" vertical="center" wrapText="1"/>
    </xf>
    <xf numFmtId="0" fontId="0" fillId="20" borderId="0" xfId="0" applyFill="1"/>
  </cellXfs>
  <cellStyles count="11">
    <cellStyle name="Escribir 2" xfId="4" xr:uid="{6FF6C73C-4CA1-4975-BA7E-1457AFCFEBF7}"/>
    <cellStyle name="Euro" xfId="10" xr:uid="{25F72AA9-5FB3-4FF2-A885-45B0B38919F0}"/>
    <cellStyle name="Millares" xfId="1" builtinId="3"/>
    <cellStyle name="Normal" xfId="0" builtinId="0"/>
    <cellStyle name="Normal 2 2" xfId="8" xr:uid="{11372779-4046-48E2-B07B-85674D585CE0}"/>
    <cellStyle name="Normal_nombre" xfId="3" xr:uid="{EEAE7E26-1C52-4F27-AC5C-AD7B85BB1103}"/>
    <cellStyle name="Normal_REM 05-2002" xfId="7" xr:uid="{59D7B5E0-9EF1-4D4E-9F9A-93820D102524}"/>
    <cellStyle name="Normal_REM 15-2002" xfId="6" xr:uid="{6BA513DB-DD8E-4A8E-95C6-9942F5F9EC9A}"/>
    <cellStyle name="Normal_REM 16-2002" xfId="9" xr:uid="{46F8FEA8-90FB-47F1-B8CB-28E6A59B7961}"/>
    <cellStyle name="Normal_RMC_0" xfId="5" xr:uid="{9E8D129A-358A-4F6E-ABA4-82A29C9500BE}"/>
    <cellStyle name="Porcentaje" xfId="2" builtinId="5"/>
  </cellStyles>
  <dxfs count="2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FFFFCC"/>
      <color rgb="FFFFEFBD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erie%20D%2006/Consolidado.serie.D06.xlsx" TargetMode="External"/><Relationship Id="rId2" Type="http://schemas.openxmlformats.org/officeDocument/2006/relationships/externalLinkPath" Target="file:///C:\Archivos%20REM\REM%202026\cargas%20REM%202026\serie%20D\serie%20D%2006\Consolidado.serie.D06.xlsx" TargetMode="External"/><Relationship Id="rId1" Type="http://schemas.openxmlformats.org/officeDocument/2006/relationships/externalLinkPath" Target="/Archivos%20REM/REM%202026/cargas%20REM%202026/serie%20D/serie%20D%2006/Consolidado.serie.D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DD07"/>
      <sheetName val="Datos"/>
      <sheetName val="Filtro06"/>
      <sheetName val="NOMBRE"/>
      <sheetName val="D15"/>
      <sheetName val="D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nsolidado.serie.D0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.baez" refreshedDate="46262.668012037037" createdVersion="8" refreshedVersion="8" minRefreshableVersion="3" recordCount="11796" xr:uid="{DE43A075-8E2E-4B8C-B2FD-73A5861760EC}">
  <cacheSource type="worksheet">
    <worksheetSource ref="A1:BF1048576" sheet="BDD07" r:id="rId2"/>
  </cacheSource>
  <cacheFields count="58">
    <cacheField name="Mes" numFmtId="0">
      <sharedItems containsString="0" containsBlank="1" containsNumber="1" containsInteger="1" minValue="1" maxValue="7" count="8">
        <n v="1"/>
        <n v="4"/>
        <n v="5"/>
        <n v="6"/>
        <n v="2"/>
        <n v="3"/>
        <n v="7"/>
        <m/>
      </sharedItems>
    </cacheField>
    <cacheField name="IdServicio" numFmtId="0">
      <sharedItems containsString="0" containsBlank="1" containsNumber="1" containsInteger="1" minValue="5" maxValue="5"/>
    </cacheField>
    <cacheField name="Ano" numFmtId="0">
      <sharedItems containsString="0" containsBlank="1" containsNumber="1" containsInteger="1" minValue="2026" maxValue="2026"/>
    </cacheField>
    <cacheField name="IdEstablecimiento" numFmtId="0">
      <sharedItems containsString="0" containsBlank="1" containsNumber="1" containsInteger="1" minValue="105104" maxValue="200607" count="142">
        <n v="105463"/>
        <n v="105302"/>
        <n v="105305"/>
        <n v="105303"/>
        <n v="105306"/>
        <n v="105307"/>
        <n v="105304"/>
        <n v="105308"/>
        <n v="105309"/>
        <n v="105310"/>
        <n v="105311"/>
        <n v="105312"/>
        <n v="105313"/>
        <n v="105314"/>
        <n v="105315"/>
        <n v="105318"/>
        <n v="105321"/>
        <n v="105322"/>
        <n v="105317"/>
        <n v="105323"/>
        <n v="105324"/>
        <n v="105325"/>
        <n v="105326"/>
        <n v="105400"/>
        <n v="105401"/>
        <n v="105402"/>
        <n v="105405"/>
        <n v="105413"/>
        <n v="105417"/>
        <n v="105425"/>
        <n v="105427"/>
        <n v="105432"/>
        <n v="105433"/>
        <n v="105435"/>
        <n v="105436"/>
        <n v="105407"/>
        <n v="105409"/>
        <n v="105410"/>
        <n v="105411"/>
        <n v="105414"/>
        <n v="105415"/>
        <n v="105416"/>
        <n v="105437"/>
        <n v="105439"/>
        <n v="105419"/>
        <n v="105422"/>
        <n v="105428"/>
        <n v="105430"/>
        <n v="105431"/>
        <n v="105442"/>
        <n v="105443"/>
        <n v="105434"/>
        <n v="105452"/>
        <n v="105453"/>
        <n v="105454"/>
        <n v="105440"/>
        <n v="105441"/>
        <n v="105444"/>
        <n v="105455"/>
        <n v="105456"/>
        <n v="105445"/>
        <n v="105446"/>
        <n v="105447"/>
        <n v="105448"/>
        <n v="105449"/>
        <n v="105450"/>
        <n v="105451"/>
        <n v="105457"/>
        <n v="105460"/>
        <n v="105461"/>
        <n v="105462"/>
        <n v="105464"/>
        <n v="105458"/>
        <n v="105465"/>
        <n v="105459"/>
        <n v="105469"/>
        <n v="105470"/>
        <n v="105471"/>
        <n v="105472"/>
        <n v="105473"/>
        <n v="105474"/>
        <n v="105475"/>
        <n v="105466"/>
        <n v="105477"/>
        <n v="105478"/>
        <n v="105467"/>
        <n v="105468"/>
        <n v="105479"/>
        <n v="105480"/>
        <n v="105481"/>
        <n v="105482"/>
        <n v="105483"/>
        <n v="105484"/>
        <n v="105476"/>
        <n v="105485"/>
        <n v="105486"/>
        <n v="105487"/>
        <n v="105488"/>
        <n v="105489"/>
        <n v="105490"/>
        <n v="105491"/>
        <n v="105492"/>
        <n v="105493"/>
        <n v="105496"/>
        <n v="105497"/>
        <n v="105498"/>
        <n v="105499"/>
        <n v="105504"/>
        <n v="105505"/>
        <n v="105506"/>
        <n v="105507"/>
        <n v="105508"/>
        <n v="105509"/>
        <n v="105510"/>
        <n v="105511"/>
        <n v="105700"/>
        <n v="105500"/>
        <n v="105501"/>
        <n v="105503"/>
        <n v="105701"/>
        <n v="105702"/>
        <n v="105722"/>
        <n v="105723"/>
        <n v="200258"/>
        <n v="200273"/>
        <n v="200366"/>
        <n v="200367"/>
        <n v="200402"/>
        <n v="200494"/>
        <n v="200499"/>
        <n v="200538"/>
        <n v="200569"/>
        <n v="200607"/>
        <n v="105319"/>
        <n v="105104"/>
        <n v="105105"/>
        <n v="105106"/>
        <n v="105107"/>
        <n v="105108"/>
        <n v="105300"/>
        <n v="105301"/>
        <m/>
      </sharedItems>
    </cacheField>
    <cacheField name="CodigoPrestacion" numFmtId="0">
      <sharedItems containsString="0" containsBlank="1" containsNumber="1" containsInteger="1" minValue="15010500" maxValue="16200230" count="44">
        <n v="15080016"/>
        <n v="15010500"/>
        <n v="15050100"/>
        <n v="15050200"/>
        <n v="16090300"/>
        <n v="16200210"/>
        <n v="16100300"/>
        <n v="16200220"/>
        <n v="15080014"/>
        <n v="15080015"/>
        <n v="15080008"/>
        <n v="15900010"/>
        <n v="15900020"/>
        <n v="15030100"/>
        <n v="15050500"/>
        <n v="15900050"/>
        <n v="15080018"/>
        <n v="15080019"/>
        <n v="15901200"/>
        <n v="15901300"/>
        <n v="15060100"/>
        <n v="15901500"/>
        <n v="15900030"/>
        <n v="15900040"/>
        <n v="15901400"/>
        <n v="16200100"/>
        <n v="15080009"/>
        <n v="16090500"/>
        <n v="16100600"/>
        <n v="16090600"/>
        <n v="16090100"/>
        <n v="16100700"/>
        <n v="16100100"/>
        <n v="15080010"/>
        <n v="16200230"/>
        <n v="15040100"/>
        <n v="15060600"/>
        <n v="15080020"/>
        <n v="15020500"/>
        <n v="15060200"/>
        <n v="15901600"/>
        <n v="15080017"/>
        <n v="15080012"/>
        <m/>
      </sharedItems>
    </cacheField>
    <cacheField name="establecimiento" numFmtId="0">
      <sharedItems containsBlank="1" count="142">
        <s v="105463-Posta de Salud Rural Quilitapia"/>
        <s v="105302-Centro de Salud Familiar Pedro Aguirre Cerda"/>
        <s v="105305-Centro de Salud Familiar Tierras Blancas"/>
        <s v="105303-Centro de Salud Familiar San Juan"/>
        <s v="105306  Centro de Salud Familiar Jaime Thompson Rodríguez"/>
        <s v="105307-Centro de Salud Familiar Monte Patria"/>
        <s v="105304-Centro de Salud Familiar Santa Cecilia"/>
        <s v="105308-Centro de Salud Familiar Punitaqui"/>
        <s v="105309-Centro de Salud Familiar Canela"/>
        <s v="105310-Centro de Salud Familiar Rio Hurtado"/>
        <s v="105311-Centro de Salud Familiar Chañaral Alto"/>
        <s v="105312-Centro de Salud Familiar Carén"/>
        <s v="105313-Centro de Salud Familiar Dr. Emilio Schaffhauser"/>
        <s v="105314-Centro de Salud Familiar La Higuera"/>
        <s v="105315-Centro de Salud Familiar Cerrillos de Tamaya"/>
        <s v="105318-Centro de Salud Familiar El Palqui"/>
        <s v="105321-Centro de Salud Familiar Tongoy"/>
        <s v="105322-Centro de Salud Familiar Marcos Macuada"/>
        <s v="105317-Centro de Salud Familiar Jorge Jordán Domic"/>
        <s v="105323-Centro de Salud Familiar Dr. Sergio Aguilar Delgado"/>
        <s v="105324-Centro de Salud Familiar Sotaquí"/>
        <s v="105325-Centro de Salud Familiar Juan Pablo II (La Serena)"/>
        <s v="105326-Centro de Salud Familiar Villa San Rafael de Rozas"/>
        <s v="105400-Posta de Salud Rural Algarrobito"/>
        <s v="105401-Posta de Salud Rural Las Rojas"/>
        <s v="105402-Posta de Salud Rural El Romero"/>
        <s v="105405-Posta de Salud Rural Guanaqueros"/>
        <s v="105413-Posta de Salud Rural Samo Alto"/>
        <s v="105417-Posta de Salud Rural Alcones Bajo"/>
        <s v="105425-Posta de Salud Rural Chilecito"/>
        <s v="105427-Posta de Salud Rural Hacienda Valdivia"/>
        <s v="105432-Posta de Salud Rural Rapel (Monte Patria)"/>
        <s v="105433-Posta de Salud Rural San Lorenzo (Combarbalá)"/>
        <s v="105435-Posta de Salud Rural Tulahuén"/>
        <s v="105436-Posta de Salud Rural El Maitén"/>
        <s v="105407-Posta de Salud Rural Tambillo"/>
        <s v="105409-Posta de Salud Rural El Chañar"/>
        <s v="105410-Posta de Salud Rural Hurtado"/>
        <s v="105411-Posta de Salud Rural Las Breas (Río Hurtado)"/>
        <s v="105414-Posta de Salud Rural Serón"/>
        <s v="105415-Posta de Salud Rural Barraza"/>
        <s v="105416-Posta de Salud Rural Camarico (Ovalle)"/>
        <s v="105437-Posta de Salud Rural Chalinga"/>
        <s v="105439-Posta de Salud Rural Cerro Blanco"/>
        <s v="105419-Posta de Salud Rural Las Sossas"/>
        <s v="105422-Posta de Salud Rural Hornillos"/>
        <s v="105428-Posta de Salud Rural Huatulame"/>
        <s v="105430-Posta de Salud Rural Mialqui"/>
        <s v="105431-Posta de Salud Rural Pedregal"/>
        <s v="105442-Posta de Salud Rural San Pedro de Quiles"/>
        <s v="105443-Posta de Salud Rural Cárcamo"/>
        <s v="105434-Posta de Salud Rural San Marcos (Combarbalá)"/>
        <s v="105452-Posta de Salud Rural Cuncumén(Salamanca)"/>
        <s v="105453-Posta de Salud Rural Tranquilla"/>
        <s v="105454-Posta de Salud Rural Cunlagua"/>
        <s v="105440-Posta de Salud Rural Divisadero"/>
        <s v="105441-Posta de Salud Rural Manquehua"/>
        <s v="105444-Posta de Salud Rural Huintil"/>
        <s v="105455-CESFAM Valle Alto"/>
        <s v="105456-Posta de Salud Rural Llimpo"/>
        <s v="105445-Posta de Salud Rural Limáhuida"/>
        <s v="105446-Posta de Salud Rural Matancilla"/>
        <s v="105447-Posta de Salud Rural Peralillo Illapel"/>
        <s v="105448-Posta de Salud Rural Santa Virginia"/>
        <s v="105449-Posta de Salud Rural Tunga Norte"/>
        <s v="105450-Posta de Salud Rural Mincha Norte"/>
        <s v="105451-Posta de Salud Rural Agua Fría"/>
        <s v="105457-Posta de Salud Rural San Agustín (Salamanca)"/>
        <s v="105460-Centro Comunitario de Salud Familiar Cogotí 18"/>
        <s v="105461-Posta de Salud Rural El Huacho"/>
        <s v="105462-Posta de Salud Rural El Sauce (Combarbalá)"/>
        <s v="105464-Posta de Salud Rural La Ligua"/>
        <s v="105458-Posta de Salud Rural Tahuinco"/>
        <s v="105465-Posta de Salud Rural Ramadilla"/>
        <s v="105459-Posta de Salud Rural Barrancas"/>
        <s v="105469-Posta de Salud Rural El Tambo (Vicuña)"/>
        <s v="105470-Posta de Salud Rural Huanta"/>
        <s v="105471-Posta de Salud Rural Peralillo Vicuña"/>
        <s v="105472-Posta de Salud Rural Rivadavia"/>
        <s v="105473-Posta de Salud Rural Talcuna"/>
        <s v="105474-Posta de Salud Rural Chapilca"/>
        <s v="105475-Posta de Salud Rural Horcón (Paiguano)"/>
        <s v="105466-Posta de Salud Rural Valle Hermoso"/>
        <s v="105477-Posta de Salud Rural Pisco Elqui"/>
        <s v="105478-Posta de Salud Rural Caimanes"/>
        <s v="105467-Posta de Salud Rural Diaguitas"/>
        <s v="105468-Posta de Salud Rural El Molle"/>
        <s v="105479-Posta de Salud Rural Guangualí"/>
        <s v="105480-Posta de Salud Rural Quilimarí"/>
        <s v="105481-Posta de Salud Rural Tilama"/>
        <s v="105482-Posta de Salud Rural Canela Alta"/>
        <s v="105483-Posta de Salud Rural Los Rulos"/>
        <s v="105484-Posta de Salud Rural Huentelauquén"/>
        <s v="105476-Posta de Salud Rural Monte Grande"/>
        <s v="105485-Posta de Salud Rural Plan de Hornos"/>
        <s v="105486-Posta de Salud Rural Tunga Sur"/>
        <s v="105487-Posta de Salud Rural Cañas Uno"/>
        <s v="105488-Posta de Salud Rural Espíritu Santo"/>
        <s v="105489-Posta de Salud Rural Ramadas de Tulahuén"/>
        <s v="105490-Posta de Salud Rural El Durazno(Combarbalá)"/>
        <s v="105491-Posta de Salud Rural Quelén Bajo"/>
        <s v="105492-Posta de Salud Rural Camisa"/>
        <s v="105493-Posta de Salud Rural Mincha Sur"/>
        <s v="105496-Posta de Salud Rural Pintacura Sur"/>
        <s v="105497-Posta de Salud Rural Jabonería"/>
        <s v="105498-Posta de Salud Rural Quebrada Linares"/>
        <s v="105499-Posta de Salud Rural Lambert"/>
        <s v="105504-Posta de Salud Rural Socavón"/>
        <s v="105505-Posta de Salud Rural Los Choros"/>
        <s v="105506-Posta de Salud Rural El Trapiche"/>
        <s v="105507-Posta de Salud Rural Huamalata"/>
        <s v="105508-Posta de Salud Rural El Parral de Quiles"/>
        <s v="105509-Posta de Salud Rural Gualliguaica"/>
        <s v="105510-Posta de Salud Rural Recoleta"/>
        <s v="105511-Posta de Salud Rural Los Cóndores"/>
        <s v="105700-Centro Comunitario de Salud Familiar Villa el Indio"/>
        <s v="105500-Posta de Salud Rural Caleta Hornos"/>
        <s v="105501-Posta de Salud Rural Arboleda Grande"/>
        <s v="105503-Posta de Salud Rural Tabaqueros"/>
        <s v="105701-Centro Comunitario de Salud Familiar Villa Alemania"/>
        <s v="105702-Centro Comunitario de Salud Familiar Lambert"/>
        <s v="105722-Centro Comunitario de Salud Familiar San José de la Dehesa"/>
        <s v="105723-Centro Comunitario de Salud Familiar Limarí"/>
        <s v="200258-Centro Comunitario de Salud Familiar Los Copihues"/>
        <s v="200273-Centro Comunitario de Salud Familiar Punta Mira"/>
        <s v="200366-Centro de Salud Familiar Urbano de Illapel"/>
        <s v="200367-Centro Comunitario de Salud Familiar Colonia Limarí"/>
        <s v="200402-Centro Comunitario de Salud Familiar Arcos de Pinamar"/>
        <s v="200494-Centro de Salud Familiar El Sauce"/>
        <s v="200499-Centro de Salud Familiar Rural Pan de Azúcar"/>
        <s v="200538-Centro de Salud Familiar San Isidro Calingasta"/>
        <s v="200569-Centro de Salud Familiar Fray Jorge"/>
        <s v="200607-Centro de Salud Familiar Lila Cortés Godoy"/>
        <s v="105319-Centro de Salud Familiar Cardenal Raúl Silva Henríquez de La Serena"/>
        <s v="105104-Hospital de Salamanca"/>
        <s v="105105-Hospital San Juan de Dios (Combarbalá)"/>
        <s v="105106-Hospital Dr. José Arraño (Andacollo)"/>
        <s v="105107-Hospital San Juan de Dios (Vicuña)"/>
        <s v="105108-Hospital San Pedro (Los Vilos)"/>
        <s v="105300-Centro de Salud Familiar Cardenal Caro"/>
        <s v="105301-Centro de Salud Familiar Las Compañías"/>
        <m/>
      </sharedItems>
    </cacheField>
    <cacheField name="comuna" numFmtId="0">
      <sharedItems containsBlank="1" count="20">
        <s v="04302-Combarbalá"/>
        <s v="04101-La Serena"/>
        <s v="04102-Coquimbo"/>
        <s v="04105-Paihuano"/>
        <s v="04303-Monte Patria"/>
        <s v="04304-Punitaqui"/>
        <s v="04202-Canela"/>
        <s v="04305-Rio Hurtado"/>
        <s v="04104-La Higuera"/>
        <s v="04301-Ovalle"/>
        <s v="04201-Illapel"/>
        <s v="04204-Salamanca"/>
        <s v="04106-Vicuña"/>
        <s v="04203-Los Vilos"/>
        <s v="105104-Hospital Salamanca"/>
        <s v="105105-Hospital Combarbalá"/>
        <s v="105106-Hospital Andacollo"/>
        <s v="105107-Hospital Vicuña"/>
        <s v="105108-Hospital Los Vilos"/>
        <m/>
      </sharedItems>
    </cacheField>
    <cacheField name="fechaIngreso" numFmtId="14">
      <sharedItems containsNonDate="0" containsDate="1" containsString="0" containsBlank="1" minDate="2026-04-20T15:38:54" maxDate="2026-08-20T12:48:36"/>
    </cacheField>
    <cacheField name="Col01" numFmtId="0">
      <sharedItems containsString="0" containsBlank="1" containsNumber="1" minValue="0" maxValue="1506" count="833">
        <n v="6"/>
        <n v="8"/>
        <n v="3"/>
        <n v="136"/>
        <n v="20"/>
        <n v="276"/>
        <n v="446"/>
        <n v="189"/>
        <n v="216"/>
        <n v="10"/>
        <n v="14"/>
        <n v="4.8"/>
        <n v="14.43"/>
        <n v="15"/>
        <n v="7"/>
        <n v="16"/>
        <n v="43.2"/>
        <n v="16.399999999999999"/>
        <n v="12"/>
        <n v="13.6"/>
        <n v="45.6"/>
        <n v="24"/>
        <n v="288"/>
        <n v="559"/>
        <n v="114"/>
        <n v="212"/>
        <n v="17"/>
        <n v="1084"/>
        <n v="88"/>
        <n v="32"/>
        <n v="1"/>
        <n v="78"/>
        <n v="254"/>
        <n v="15.2"/>
        <n v="19.239999999999998"/>
        <n v="264"/>
        <n v="456"/>
        <n v="111"/>
        <n v="219.2"/>
        <n v="18"/>
        <n v="18.8"/>
        <n v="1.6"/>
        <n v="281"/>
        <n v="2"/>
        <n v="429"/>
        <n v="55"/>
        <n v="94"/>
        <n v="292"/>
        <n v="22"/>
        <n v="7.2"/>
        <n v="2.4"/>
        <n v="537"/>
        <n v="314"/>
        <n v="528"/>
        <n v="144"/>
        <n v="75"/>
        <n v="77.599999999999994"/>
        <n v="28"/>
        <n v="256"/>
        <n v="658"/>
        <n v="60"/>
        <n v="140"/>
        <n v="201.6"/>
        <n v="30"/>
        <n v="9.6199999999999992"/>
        <n v="23.2"/>
        <n v="25.6"/>
        <n v="353"/>
        <n v="23"/>
        <n v="4"/>
        <n v="44"/>
        <n v="85"/>
        <n v="59.2"/>
        <n v="138"/>
        <n v="46"/>
        <n v="106"/>
        <n v="51"/>
        <n v="178"/>
        <n v="378"/>
        <n v="545"/>
        <n v="6.4"/>
        <n v="5.18"/>
        <n v="34.4"/>
        <n v="9.6"/>
        <n v="44.4"/>
        <n v="12.4"/>
        <n v="11"/>
        <n v="1075"/>
        <n v="118"/>
        <n v="139"/>
        <n v="5"/>
        <n v="12.8"/>
        <n v="26"/>
        <n v="69"/>
        <n v="36"/>
        <n v="37"/>
        <n v="97"/>
        <n v="274"/>
        <n v="35"/>
        <n v="5.6"/>
        <n v="49"/>
        <n v="72"/>
        <n v="92"/>
        <n v="174"/>
        <n v="3.6"/>
        <n v="223"/>
        <n v="284.8"/>
        <n v="4.4400000000000004"/>
        <n v="14.4"/>
        <n v="377"/>
        <n v="98"/>
        <n v="171"/>
        <n v="3.2"/>
        <n v="5.2"/>
        <n v="215"/>
        <n v="40"/>
        <n v="769"/>
        <n v="13"/>
        <n v="4.4000000000000004"/>
        <n v="227"/>
        <n v="214"/>
        <n v="422"/>
        <n v="56"/>
        <n v="48.8"/>
        <n v="469"/>
        <n v="1127"/>
        <n v="199"/>
        <n v="238"/>
        <n v="581"/>
        <n v="158"/>
        <n v="180"/>
        <n v="62"/>
        <n v="38"/>
        <n v="344"/>
        <n v="499"/>
        <n v="11.2"/>
        <n v="650"/>
        <n v="25"/>
        <n v="7.03"/>
        <n v="120"/>
        <n v="260"/>
        <n v="59"/>
        <n v="42.4"/>
        <n v="28.4"/>
        <n v="19"/>
        <n v="9"/>
        <n v="1473"/>
        <n v="91"/>
        <n v="6.8"/>
        <n v="259"/>
        <n v="101"/>
        <n v="129"/>
        <n v="147"/>
        <n v="327"/>
        <n v="262"/>
        <n v="526"/>
        <n v="118.4"/>
        <n v="124"/>
        <n v="148"/>
        <n v="30.8"/>
        <n v="365"/>
        <n v="66"/>
        <n v="112"/>
        <n v="322"/>
        <n v="34"/>
        <n v="73"/>
        <n v="360"/>
        <n v="27"/>
        <n v="76"/>
        <n v="68"/>
        <n v="58"/>
        <n v="153"/>
        <n v="267.2"/>
        <n v="48"/>
        <n v="24.8"/>
        <n v="122"/>
        <n v="203.2"/>
        <n v="8.8800000000000008"/>
        <n v="20.399999999999999"/>
        <n v="121"/>
        <n v="562"/>
        <n v="52"/>
        <n v="11.6"/>
        <n v="196"/>
        <n v="79"/>
        <n v="67"/>
        <n v="100"/>
        <n v="21"/>
        <n v="172"/>
        <n v="117"/>
        <n v="29"/>
        <n v="126"/>
        <n v="43"/>
        <n v="42"/>
        <n v="81"/>
        <n v="33"/>
        <n v="50"/>
        <n v="109"/>
        <n v="89"/>
        <n v="47"/>
        <n v="61"/>
        <n v="53"/>
        <n v="31"/>
        <n v="90"/>
        <n v="82"/>
        <n v="123"/>
        <n v="83"/>
        <n v="191"/>
        <n v="39"/>
        <n v="41"/>
        <n v="84"/>
        <n v="71"/>
        <n v="168"/>
        <n v="87"/>
        <n v="17.600000000000001"/>
        <n v="29.6"/>
        <n v="45"/>
        <n v="155"/>
        <n v="131"/>
        <n v="10.4"/>
        <n v="4.5"/>
        <n v="0.8"/>
        <n v="157"/>
        <n v="206"/>
        <n v="18.399999999999999"/>
        <n v="273"/>
        <n v="57"/>
        <n v="305"/>
        <n v="70"/>
        <n v="4.8099999999999996"/>
        <n v="31.2"/>
        <n v="9.1999999999999993"/>
        <n v="840"/>
        <n v="193"/>
        <n v="93"/>
        <n v="500"/>
        <n v="63"/>
        <n v="72.8"/>
        <n v="21.6"/>
        <n v="483"/>
        <n v="317"/>
        <n v="337"/>
        <n v="518"/>
        <n v="104"/>
        <n v="108"/>
        <n v="138.4"/>
        <n v="699"/>
        <n v="116"/>
        <n v="570"/>
        <n v="160.80000000000001"/>
        <n v="17.2"/>
        <n v="586"/>
        <n v="381"/>
        <n v="39.200000000000003"/>
        <n v="347"/>
        <n v="304"/>
        <n v="591"/>
        <n v="150"/>
        <n v="310"/>
        <n v="568"/>
        <n v="86.4"/>
        <n v="141"/>
        <n v="617"/>
        <n v="12.95"/>
        <n v="2.8"/>
        <n v="593"/>
        <n v="154.4"/>
        <n v="164"/>
        <n v="203"/>
        <n v="400"/>
        <n v="95"/>
        <n v="52.8"/>
        <n v="187"/>
        <n v="368"/>
        <n v="73.599999999999994"/>
        <n v="240.8"/>
        <n v="10.36"/>
        <n v="8.8000000000000007"/>
        <n v="19.600000000000001"/>
        <n v="681"/>
        <n v="670"/>
        <n v="271"/>
        <n v="616"/>
        <n v="102"/>
        <n v="175"/>
        <n v="372"/>
        <n v="166"/>
        <n v="222"/>
        <n v="142"/>
        <n v="242"/>
        <n v="557"/>
        <n v="348"/>
        <n v="374"/>
        <n v="250"/>
        <n v="31.08"/>
        <n v="543"/>
        <n v="128.80000000000001"/>
        <n v="69.2"/>
        <n v="1074"/>
        <n v="186"/>
        <n v="380"/>
        <n v="64"/>
        <n v="149"/>
        <n v="290"/>
        <n v="552"/>
        <n v="152"/>
        <n v="392"/>
        <n v="163.19999999999999"/>
        <n v="4.07"/>
        <n v="375"/>
        <n v="482"/>
        <n v="370"/>
        <n v="184.8"/>
        <n v="28.12"/>
        <n v="504"/>
        <n v="120.4"/>
        <n v="384"/>
        <n v="21.2"/>
        <n v="20.8"/>
        <n v="415"/>
        <n v="740"/>
        <n v="535"/>
        <n v="160"/>
        <n v="176"/>
        <n v="11.47"/>
        <n v="40.4"/>
        <n v="38.4"/>
        <n v="619"/>
        <n v="784"/>
        <n v="300"/>
        <n v="494"/>
        <n v="538"/>
        <n v="877"/>
        <n v="248"/>
        <n v="474"/>
        <n v="125"/>
        <n v="202.4"/>
        <n v="612"/>
        <n v="154"/>
        <n v="177.6"/>
        <n v="656"/>
        <n v="57.2"/>
        <n v="15.6"/>
        <n v="1022"/>
        <n v="22.4"/>
        <n v="280"/>
        <n v="62.4"/>
        <n v="26.4"/>
        <n v="293"/>
        <n v="423"/>
        <n v="96.8"/>
        <n v="330"/>
        <n v="91.2"/>
        <n v="324"/>
        <n v="16.8"/>
        <n v="119"/>
        <n v="623"/>
        <n v="240"/>
        <n v="320"/>
        <n v="19.2"/>
        <n v="41.2"/>
        <n v="832"/>
        <n v="55.6"/>
        <n v="1154"/>
        <n v="170"/>
        <n v="7.6"/>
        <n v="185"/>
        <n v="513"/>
        <n v="164.8"/>
        <n v="6.29"/>
        <n v="53.6"/>
        <n v="13.2"/>
        <n v="601"/>
        <n v="854"/>
        <n v="241"/>
        <n v="363"/>
        <n v="294"/>
        <n v="573"/>
        <n v="137"/>
        <n v="220"/>
        <n v="648"/>
        <n v="655"/>
        <n v="80"/>
        <n v="135.19999999999999"/>
        <n v="202"/>
        <n v="110"/>
        <n v="130.47999999999999"/>
        <n v="26.8"/>
        <n v="461"/>
        <n v="1095"/>
        <n v="312"/>
        <n v="430"/>
        <n v="241.6"/>
        <n v="13.69"/>
        <n v="1426"/>
        <n v="135"/>
        <n v="338"/>
        <n v="329"/>
        <n v="133"/>
        <n v="211.2"/>
        <n v="603"/>
        <n v="331"/>
        <n v="50.4"/>
        <n v="319"/>
        <n v="74"/>
        <n v="357"/>
        <n v="105"/>
        <n v="177"/>
        <n v="77"/>
        <n v="235"/>
        <n v="201"/>
        <n v="132"/>
        <n v="65"/>
        <n v="165"/>
        <n v="86"/>
        <n v="54"/>
        <n v="151"/>
        <n v="68.8"/>
        <n v="12.21"/>
        <n v="321"/>
        <n v="773"/>
        <n v="194"/>
        <n v="299"/>
        <n v="173.6"/>
        <n v="41.6"/>
        <n v="159"/>
        <n v="194.4"/>
        <n v="15.54"/>
        <n v="631"/>
        <n v="657"/>
        <n v="145.6"/>
        <n v="574"/>
        <n v="268"/>
        <n v="539"/>
        <n v="113"/>
        <n v="571"/>
        <n v="492"/>
        <n v="211"/>
        <n v="82.4"/>
        <n v="33.6"/>
        <n v="546"/>
        <n v="182"/>
        <n v="361"/>
        <n v="497"/>
        <n v="244"/>
        <n v="143"/>
        <n v="24.05"/>
        <n v="503"/>
        <n v="144.4"/>
        <n v="62.8"/>
        <n v="1065"/>
        <n v="307"/>
        <n v="156.80000000000001"/>
        <n v="724"/>
        <n v="36.799999999999997"/>
        <n v="425"/>
        <n v="46.4"/>
        <n v="173"/>
        <n v="346"/>
        <n v="61.6"/>
        <n v="277"/>
        <n v="232"/>
        <n v="502"/>
        <n v="181.6"/>
        <n v="587"/>
        <n v="783"/>
        <n v="530"/>
        <n v="847"/>
        <n v="228"/>
        <n v="416"/>
        <n v="184"/>
        <n v="621"/>
        <n v="480"/>
        <n v="128"/>
        <n v="192.8"/>
        <n v="17.45"/>
        <n v="14.8"/>
        <n v="1055"/>
        <n v="58.4"/>
        <n v="5.92"/>
        <n v="261"/>
        <n v="421"/>
        <n v="316"/>
        <n v="718"/>
        <n v="729"/>
        <n v="51.2"/>
        <n v="145"/>
        <n v="342"/>
        <n v="257"/>
        <n v="507"/>
        <n v="288.8"/>
        <n v="22.8"/>
        <n v="715"/>
        <n v="1066"/>
        <n v="179"/>
        <n v="49.6"/>
        <n v="328"/>
        <n v="566"/>
        <n v="161"/>
        <n v="159.19999999999999"/>
        <n v="52.4"/>
        <n v="600"/>
        <n v="900"/>
        <n v="251"/>
        <n v="278"/>
        <n v="509"/>
        <n v="116.8"/>
        <n v="407"/>
        <n v="110.4"/>
        <n v="424"/>
        <n v="1014"/>
        <n v="336"/>
        <n v="452"/>
        <n v="134"/>
        <n v="589"/>
        <n v="1454"/>
        <n v="107"/>
        <n v="115"/>
        <n v="325"/>
        <n v="197.6"/>
        <n v="553"/>
        <n v="167"/>
        <n v="70.400000000000006"/>
        <n v="376"/>
        <n v="99"/>
        <n v="190"/>
        <n v="183"/>
        <n v="130"/>
        <n v="192"/>
        <n v="267"/>
        <n v="269"/>
        <n v="64.8"/>
        <n v="11.84"/>
        <n v="763"/>
        <n v="195"/>
        <n v="445"/>
        <n v="667"/>
        <n v="450"/>
        <n v="156"/>
        <n v="143.19999999999999"/>
        <n v="410"/>
        <n v="485"/>
        <n v="169"/>
        <n v="527"/>
        <n v="162"/>
        <n v="200.8"/>
        <n v="11.1"/>
        <n v="627"/>
        <n v="674"/>
        <n v="491"/>
        <n v="120.8"/>
        <n v="772"/>
        <n v="602"/>
        <n v="799"/>
        <n v="97.6"/>
        <n v="195.2"/>
        <n v="295"/>
        <n v="387"/>
        <n v="206.4"/>
        <n v="20.72"/>
        <n v="396"/>
        <n v="489"/>
        <n v="590"/>
        <n v="294.39999999999998"/>
        <n v="7.77"/>
        <n v="475"/>
        <n v="907"/>
        <n v="46.8"/>
        <n v="609"/>
        <n v="323"/>
        <n v="47.6"/>
        <n v="625"/>
        <n v="218"/>
        <n v="150.4"/>
        <n v="0"/>
        <n v="1.2"/>
        <n v="272"/>
        <n v="442"/>
        <n v="200"/>
        <n v="19.059999999999999"/>
        <n v="4.0999999999999996"/>
        <n v="434"/>
        <n v="276.8"/>
        <n v="3.73"/>
        <n v="215.2"/>
        <n v="213"/>
        <n v="25.2"/>
        <n v="188"/>
        <n v="334"/>
        <n v="592"/>
        <n v="604"/>
        <n v="9.25"/>
        <n v="26.27"/>
        <n v="1374"/>
        <n v="39.6"/>
        <n v="1023"/>
        <n v="146"/>
        <n v="435"/>
        <n v="444"/>
        <n v="37.6"/>
        <n v="96"/>
        <n v="814"/>
        <n v="315"/>
        <n v="540"/>
        <n v="174.4"/>
        <n v="7.4"/>
        <n v="31.6"/>
        <n v="584"/>
        <n v="849"/>
        <n v="626"/>
        <n v="490"/>
        <n v="298.39999999999998"/>
        <n v="558"/>
        <n v="362"/>
        <n v="369"/>
        <n v="564"/>
        <n v="284"/>
        <n v="188.8"/>
        <n v="21.46"/>
        <n v="1091"/>
        <n v="529"/>
        <n v="771"/>
        <n v="390"/>
        <n v="214.4"/>
        <n v="1026"/>
        <n v="57.6"/>
        <n v="309"/>
        <n v="845"/>
        <n v="3.7"/>
        <n v="282"/>
        <n v="385"/>
        <n v="1077"/>
        <n v="542"/>
        <n v="651"/>
        <n v="842"/>
        <n v="30.4"/>
        <n v="665"/>
        <n v="895"/>
        <n v="1133"/>
        <n v="556"/>
        <n v="208"/>
        <n v="13.32"/>
        <n v="630"/>
        <n v="692"/>
        <n v="496"/>
        <n v="468"/>
        <n v="936"/>
        <n v="81.599999999999994"/>
        <n v="1384"/>
        <n v="111.2"/>
        <n v="1002"/>
        <n v="266"/>
        <n v="669"/>
        <n v="449"/>
        <n v="37.200000000000003"/>
        <n v="28.8"/>
        <n v="55.2"/>
        <n v="24.4"/>
        <n v="296"/>
        <n v="297"/>
        <n v="473"/>
        <n v="560"/>
        <n v="662"/>
        <n v="35.200000000000003"/>
        <n v="506"/>
        <n v="181"/>
        <n v="103.2"/>
        <n v="279"/>
        <n v="355"/>
        <n v="3.05"/>
        <n v="191.2"/>
        <n v="9.1199999999999992"/>
        <n v="298"/>
        <n v="565"/>
        <n v="12.76"/>
        <n v="615"/>
        <n v="7.18"/>
        <n v="270"/>
        <n v="359"/>
        <n v="675"/>
        <n v="76.8"/>
        <n v="750"/>
        <n v="532"/>
        <n v="157.6"/>
        <n v="60.8"/>
        <n v="406"/>
        <n v="218.4"/>
        <n v="701"/>
        <n v="114.4"/>
        <n v="265"/>
        <n v="36.4"/>
        <n v="664"/>
        <n v="411"/>
        <n v="183.2"/>
        <n v="318"/>
        <n v="351"/>
        <n v="238.4"/>
        <n v="575"/>
        <n v="534"/>
        <n v="144.80000000000001"/>
        <n v="10.8"/>
        <n v="382"/>
        <n v="1001"/>
        <n v="436"/>
        <n v="256.8"/>
        <n v="594"/>
        <n v="427"/>
        <n v="521"/>
        <n v="287"/>
        <n v="8.4"/>
        <n v="81.2"/>
        <n v="1027"/>
        <n v="682"/>
        <n v="824"/>
        <n v="405"/>
        <n v="878"/>
        <n v="187.2"/>
        <n v="198"/>
        <n v="454"/>
        <n v="654"/>
        <n v="680"/>
        <n v="185.6"/>
        <n v="726"/>
        <n v="47.2"/>
        <n v="33.200000000000003"/>
        <n v="308"/>
        <n v="516"/>
        <n v="213.6"/>
        <n v="1155"/>
        <n v="63.2"/>
        <n v="350"/>
        <n v="386"/>
        <n v="736"/>
        <n v="990"/>
        <n v="332"/>
        <n v="935"/>
        <n v="239"/>
        <n v="1090"/>
        <n v="689"/>
        <n v="243.2"/>
        <n v="32.4"/>
        <n v="661"/>
        <n v="56.4"/>
        <n v="1506"/>
        <n v="340"/>
        <n v="117.6"/>
        <n v="155.19999999999999"/>
        <n v="6.66"/>
        <n v="27.2"/>
        <n v="358"/>
        <n v="524"/>
        <n v="205"/>
        <n v="339"/>
        <n v="398"/>
        <n v="261.60000000000002"/>
        <n v="224"/>
        <n v="127"/>
        <n v="341"/>
        <n v="827"/>
        <n v="103"/>
        <n v="510"/>
        <n v="2.2200000000000002"/>
        <n v="582"/>
        <n v="722"/>
        <n v="122.4"/>
        <n v="286"/>
        <n v="635"/>
        <n v="216.8"/>
        <n v="16.28"/>
        <n v="306"/>
        <n v="555"/>
        <n v="463"/>
        <n v="762"/>
        <n v="83.2"/>
        <n v="958"/>
        <n v="23.6"/>
        <n v="523"/>
        <n v="88.8"/>
        <n v="40.799999999999997"/>
        <n v="303"/>
        <n v="79.2"/>
        <n v="222.4"/>
        <n v="610"/>
        <n v="189.6"/>
        <n v="1070"/>
        <n v="420"/>
        <n v="393"/>
        <n v="204"/>
        <n v="457"/>
        <n v="182.4"/>
        <n v="354"/>
        <n v="75.2"/>
        <n v="63.6"/>
        <n v="326"/>
        <n v="599"/>
        <n v="69.599999999999994"/>
        <n v="785"/>
        <n v="725"/>
        <n v="1036"/>
        <n v="301.60000000000002"/>
        <n v="659"/>
        <n v="695"/>
        <n v="514"/>
        <n v="467"/>
        <n v="136.80000000000001"/>
        <n v="999"/>
        <n v="245.6"/>
        <n v="583"/>
        <n v="163"/>
        <n v="644"/>
        <n v="210.4"/>
        <n v="345"/>
        <n v="1469"/>
        <n v="404"/>
        <n v="29.2"/>
        <n v="860"/>
        <n v="220.8"/>
        <n v="637"/>
        <n v="577"/>
        <n v="356"/>
        <n v="666"/>
        <n v="2.2000000000000002"/>
        <n v="108.8"/>
        <n v="389"/>
        <n v="136.4"/>
        <n v="72.400000000000006"/>
        <n v="1123"/>
        <n v="753"/>
        <n v="916"/>
        <n v="343"/>
        <n v="431"/>
        <n v="818"/>
        <m/>
      </sharedItems>
    </cacheField>
    <cacheField name="Col02" numFmtId="0">
      <sharedItems containsString="0" containsBlank="1" containsNumber="1" minValue="0" maxValue="1506"/>
    </cacheField>
    <cacheField name="Col03" numFmtId="0">
      <sharedItems containsString="0" containsBlank="1" containsNumber="1" minValue="0" maxValue="945"/>
    </cacheField>
    <cacheField name="Col04" numFmtId="0">
      <sharedItems containsString="0" containsBlank="1" containsNumber="1" minValue="0" maxValue="199.2"/>
    </cacheField>
    <cacheField name="Col05" numFmtId="0">
      <sharedItems containsString="0" containsBlank="1" containsNumber="1" minValue="0" maxValue="208"/>
    </cacheField>
    <cacheField name="Col06" numFmtId="0">
      <sharedItems containsString="0" containsBlank="1" containsNumber="1" minValue="0" maxValue="216"/>
    </cacheField>
    <cacheField name="Col07" numFmtId="0">
      <sharedItems containsString="0" containsBlank="1" containsNumber="1" minValue="0" maxValue="414"/>
    </cacheField>
    <cacheField name="Col08" numFmtId="0">
      <sharedItems containsString="0" containsBlank="1" containsNumber="1" minValue="0" maxValue="314"/>
    </cacheField>
    <cacheField name="Col09" numFmtId="0">
      <sharedItems containsString="0" containsBlank="1" containsNumber="1" containsInteger="1" minValue="0" maxValue="610"/>
    </cacheField>
    <cacheField name="Col10" numFmtId="0">
      <sharedItems containsString="0" containsBlank="1" containsNumber="1" containsInteger="1" minValue="0" maxValue="161"/>
    </cacheField>
    <cacheField name="Col11" numFmtId="0">
      <sharedItems containsString="0" containsBlank="1" containsNumber="1" containsInteger="1" minValue="0" maxValue="142"/>
    </cacheField>
    <cacheField name="Col12" numFmtId="0">
      <sharedItems containsString="0" containsBlank="1" containsNumber="1" containsInteger="1" minValue="0" maxValue="30"/>
    </cacheField>
    <cacheField name="Col13" numFmtId="0">
      <sharedItems containsString="0" containsBlank="1" containsNumber="1" containsInteger="1" minValue="0" maxValue="62"/>
    </cacheField>
    <cacheField name="Col14" numFmtId="0">
      <sharedItems containsString="0" containsBlank="1" containsNumber="1" containsInteger="1" minValue="0" maxValue="30"/>
    </cacheField>
    <cacheField name="Col15" numFmtId="0">
      <sharedItems containsString="0" containsBlank="1" containsNumber="1" containsInteger="1" minValue="0" maxValue="41"/>
    </cacheField>
    <cacheField name="Col16" numFmtId="0">
      <sharedItems containsNonDate="0" containsString="0" containsBlank="1"/>
    </cacheField>
    <cacheField name="Col17" numFmtId="0">
      <sharedItems containsNonDate="0" containsString="0" containsBlank="1"/>
    </cacheField>
    <cacheField name="Col18" numFmtId="0">
      <sharedItems containsNonDate="0" containsString="0" containsBlank="1"/>
    </cacheField>
    <cacheField name="Col19" numFmtId="0">
      <sharedItems containsNonDate="0" containsString="0" containsBlank="1"/>
    </cacheField>
    <cacheField name="Col20" numFmtId="0">
      <sharedItems containsNonDate="0" containsString="0" containsBlank="1"/>
    </cacheField>
    <cacheField name="Col21" numFmtId="0">
      <sharedItems containsNonDate="0" containsString="0" containsBlank="1"/>
    </cacheField>
    <cacheField name="Col22" numFmtId="0">
      <sharedItems containsNonDate="0" containsString="0" containsBlank="1"/>
    </cacheField>
    <cacheField name="Col23" numFmtId="0">
      <sharedItems containsNonDate="0" containsString="0" containsBlank="1"/>
    </cacheField>
    <cacheField name="Col24" numFmtId="0">
      <sharedItems containsNonDate="0" containsString="0" containsBlank="1"/>
    </cacheField>
    <cacheField name="Col25" numFmtId="0">
      <sharedItems containsNonDate="0" containsString="0" containsBlank="1"/>
    </cacheField>
    <cacheField name="Col26" numFmtId="0">
      <sharedItems containsNonDate="0" containsString="0" containsBlank="1"/>
    </cacheField>
    <cacheField name="Col27" numFmtId="0">
      <sharedItems containsNonDate="0" containsString="0" containsBlank="1"/>
    </cacheField>
    <cacheField name="Col28" numFmtId="0">
      <sharedItems containsNonDate="0" containsString="0" containsBlank="1"/>
    </cacheField>
    <cacheField name="Col29" numFmtId="0">
      <sharedItems containsNonDate="0" containsString="0" containsBlank="1"/>
    </cacheField>
    <cacheField name="Col30" numFmtId="0">
      <sharedItems containsNonDate="0" containsString="0" containsBlank="1"/>
    </cacheField>
    <cacheField name="Col31" numFmtId="0">
      <sharedItems containsNonDate="0" containsString="0" containsBlank="1"/>
    </cacheField>
    <cacheField name="Col32" numFmtId="0">
      <sharedItems containsNonDate="0" containsString="0" containsBlank="1"/>
    </cacheField>
    <cacheField name="Col33" numFmtId="0">
      <sharedItems containsNonDate="0" containsString="0" containsBlank="1"/>
    </cacheField>
    <cacheField name="Col34" numFmtId="0">
      <sharedItems containsNonDate="0" containsString="0" containsBlank="1"/>
    </cacheField>
    <cacheField name="Col35" numFmtId="0">
      <sharedItems containsNonDate="0" containsString="0" containsBlank="1"/>
    </cacheField>
    <cacheField name="Col36" numFmtId="0">
      <sharedItems containsNonDate="0" containsString="0" containsBlank="1"/>
    </cacheField>
    <cacheField name="Col37" numFmtId="0">
      <sharedItems containsNonDate="0" containsString="0" containsBlank="1"/>
    </cacheField>
    <cacheField name="Col38" numFmtId="0">
      <sharedItems containsNonDate="0" containsString="0" containsBlank="1"/>
    </cacheField>
    <cacheField name="Col39" numFmtId="0">
      <sharedItems containsNonDate="0" containsString="0" containsBlank="1"/>
    </cacheField>
    <cacheField name="Col40" numFmtId="0">
      <sharedItems containsNonDate="0" containsString="0" containsBlank="1"/>
    </cacheField>
    <cacheField name="Col41" numFmtId="0">
      <sharedItems containsNonDate="0" containsString="0" containsBlank="1"/>
    </cacheField>
    <cacheField name="col42" numFmtId="0">
      <sharedItems containsNonDate="0" containsString="0" containsBlank="1"/>
    </cacheField>
    <cacheField name="col43" numFmtId="0">
      <sharedItems containsNonDate="0" containsString="0" containsBlank="1"/>
    </cacheField>
    <cacheField name="col44" numFmtId="0">
      <sharedItems containsNonDate="0" containsString="0" containsBlank="1"/>
    </cacheField>
    <cacheField name="col45" numFmtId="0">
      <sharedItems containsNonDate="0" containsString="0" containsBlank="1"/>
    </cacheField>
    <cacheField name="col46" numFmtId="0">
      <sharedItems containsNonDate="0" containsString="0" containsBlank="1"/>
    </cacheField>
    <cacheField name="col47" numFmtId="0">
      <sharedItems containsNonDate="0" containsString="0" containsBlank="1"/>
    </cacheField>
    <cacheField name="col48" numFmtId="0">
      <sharedItems containsNonDate="0" containsString="0" containsBlank="1"/>
    </cacheField>
    <cacheField name="col49" numFmtId="0">
      <sharedItems containsNonDate="0" containsString="0" containsBlank="1"/>
    </cacheField>
    <cacheField name="col5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96">
  <r>
    <x v="0"/>
    <n v="5"/>
    <n v="2026"/>
    <x v="0"/>
    <x v="0"/>
    <x v="0"/>
    <x v="0"/>
    <d v="2026-04-20T15:39:33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"/>
    <x v="0"/>
    <x v="0"/>
    <d v="2026-04-20T15:39:33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"/>
    <x v="0"/>
    <x v="0"/>
    <d v="2026-04-20T15:39:33"/>
    <x v="1"/>
    <n v="3"/>
    <n v="5"/>
    <m/>
    <m/>
    <m/>
    <m/>
    <m/>
    <n v="1"/>
    <n v="3"/>
    <n v="0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"/>
    <x v="0"/>
    <x v="0"/>
    <d v="2026-04-20T15:39:33"/>
    <x v="2"/>
    <n v="2"/>
    <n v="1"/>
    <m/>
    <m/>
    <m/>
    <m/>
    <m/>
    <n v="3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"/>
    <x v="0"/>
    <x v="0"/>
    <d v="2026-04-20T15:39:33"/>
    <x v="3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"/>
    <x v="0"/>
    <x v="0"/>
    <d v="2026-04-20T15:39:33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6"/>
    <x v="0"/>
    <x v="0"/>
    <d v="2026-04-20T15:39:33"/>
    <x v="3"/>
    <n v="5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"/>
    <x v="0"/>
    <x v="0"/>
    <d v="2026-04-20T15:39:33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8"/>
    <x v="1"/>
    <x v="1"/>
    <d v="2026-05-22T11:30:13"/>
    <x v="5"/>
    <m/>
    <m/>
    <m/>
    <n v="15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9"/>
    <x v="1"/>
    <x v="1"/>
    <d v="2026-05-22T11:30:13"/>
    <x v="6"/>
    <m/>
    <m/>
    <m/>
    <m/>
    <m/>
    <n v="276"/>
    <n v="16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0"/>
    <x v="1"/>
    <x v="1"/>
    <d v="2026-05-22T11:30:13"/>
    <x v="7"/>
    <m/>
    <m/>
    <m/>
    <m/>
    <m/>
    <m/>
    <m/>
    <n v="97"/>
    <m/>
    <n v="66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"/>
    <x v="1"/>
    <x v="1"/>
    <d v="2026-05-22T11:30:13"/>
    <x v="8"/>
    <n v="22.4"/>
    <n v="56"/>
    <n v="1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0"/>
    <x v="1"/>
    <x v="1"/>
    <d v="2026-05-22T11:30:13"/>
    <x v="9"/>
    <m/>
    <m/>
    <m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"/>
    <x v="1"/>
    <x v="1"/>
    <d v="2026-05-22T11:30:13"/>
    <x v="10"/>
    <m/>
    <n v="0"/>
    <n v="4"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2"/>
    <x v="1"/>
    <x v="1"/>
    <d v="2026-05-22T11:30:13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3"/>
    <x v="1"/>
    <x v="1"/>
    <d v="2026-05-22T11:30:13"/>
    <x v="12"/>
    <n v="4.8099999999999996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"/>
    <x v="2"/>
    <x v="2"/>
    <d v="2026-05-22T11:30:14"/>
    <x v="13"/>
    <n v="8"/>
    <n v="7"/>
    <m/>
    <m/>
    <n v="1"/>
    <m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4"/>
    <x v="2"/>
    <x v="2"/>
    <d v="2026-05-22T11:30:14"/>
    <x v="14"/>
    <n v="1"/>
    <n v="6"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5"/>
    <x v="2"/>
    <x v="2"/>
    <d v="2026-05-22T11:30:14"/>
    <x v="1"/>
    <n v="4"/>
    <n v="4"/>
    <m/>
    <m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6"/>
    <x v="2"/>
    <x v="2"/>
    <d v="2026-05-22T11:30:14"/>
    <x v="15"/>
    <m/>
    <n v="2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7"/>
    <x v="2"/>
    <x v="2"/>
    <d v="2026-05-22T11:30:14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8"/>
    <x v="2"/>
    <x v="2"/>
    <d v="2026-05-22T11:30:14"/>
    <x v="16"/>
    <n v="2.4"/>
    <n v="8"/>
    <n v="15.2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9"/>
    <x v="2"/>
    <x v="2"/>
    <d v="2026-05-22T11:30:14"/>
    <x v="17"/>
    <m/>
    <n v="6.8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0"/>
    <x v="2"/>
    <x v="2"/>
    <d v="2026-05-22T11:30:14"/>
    <x v="18"/>
    <n v="9"/>
    <n v="3"/>
    <m/>
    <n v="1"/>
    <n v="2"/>
    <n v="3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1"/>
    <x v="1"/>
    <x v="1"/>
    <d v="2026-05-22T11:30:13"/>
    <x v="19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2"/>
    <x v="1"/>
    <x v="1"/>
    <d v="2026-05-22T11:30:13"/>
    <x v="20"/>
    <n v="0"/>
    <n v="6.8"/>
    <n v="11.6"/>
    <n v="2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3"/>
    <x v="1"/>
    <x v="1"/>
    <d v="2026-05-22T11:30:13"/>
    <x v="21"/>
    <n v="4.8"/>
    <n v="0"/>
    <n v="7.2"/>
    <n v="8.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"/>
    <x v="3"/>
    <x v="2"/>
    <d v="2026-05-22T11:30:13"/>
    <x v="22"/>
    <m/>
    <m/>
    <m/>
    <n v="16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9"/>
    <x v="3"/>
    <x v="2"/>
    <d v="2026-05-22T11:30:13"/>
    <x v="23"/>
    <m/>
    <m/>
    <m/>
    <m/>
    <m/>
    <n v="328"/>
    <n v="22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0"/>
    <x v="3"/>
    <x v="2"/>
    <d v="2026-05-22T11:30:13"/>
    <x v="24"/>
    <m/>
    <m/>
    <m/>
    <m/>
    <m/>
    <m/>
    <m/>
    <n v="69"/>
    <m/>
    <n v="4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1"/>
    <x v="3"/>
    <x v="2"/>
    <d v="2026-05-22T11:30:13"/>
    <x v="25"/>
    <n v="4"/>
    <n v="49.6"/>
    <n v="15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0"/>
    <x v="3"/>
    <x v="2"/>
    <d v="2026-05-22T11:30:13"/>
    <x v="9"/>
    <m/>
    <m/>
    <m/>
    <n v="2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4"/>
    <x v="2"/>
    <x v="2"/>
    <d v="2026-05-22T11:30:14"/>
    <x v="26"/>
    <n v="14"/>
    <n v="3"/>
    <n v="1"/>
    <n v="5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"/>
    <x v="2"/>
    <x v="2"/>
    <d v="2026-05-22T11:30:14"/>
    <x v="27"/>
    <n v="10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"/>
    <x v="2"/>
    <x v="2"/>
    <d v="2026-05-22T11:30:14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"/>
    <x v="2"/>
    <x v="2"/>
    <d v="2026-05-22T11:30:14"/>
    <x v="27"/>
    <n v="414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"/>
    <x v="2"/>
    <x v="2"/>
    <d v="2026-05-22T11:30:14"/>
    <x v="28"/>
    <n v="26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5"/>
    <x v="2"/>
    <x v="2"/>
    <d v="2026-05-22T11:30:14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8"/>
    <x v="4"/>
    <x v="3"/>
    <d v="2026-05-22T11:30:15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9"/>
    <x v="4"/>
    <x v="3"/>
    <d v="2026-05-22T11:30:15"/>
    <x v="29"/>
    <m/>
    <m/>
    <m/>
    <m/>
    <m/>
    <n v="22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"/>
    <x v="4"/>
    <x v="3"/>
    <d v="2026-05-22T11:30:15"/>
    <x v="2"/>
    <n v="1"/>
    <n v="2"/>
    <n v="0"/>
    <n v="1"/>
    <n v="0"/>
    <n v="0"/>
    <n v="0"/>
    <n v="1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5"/>
    <x v="4"/>
    <x v="3"/>
    <d v="2026-05-22T11:30:15"/>
    <x v="30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4"/>
    <x v="4"/>
    <x v="3"/>
    <d v="2026-05-22T11:30:15"/>
    <x v="31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"/>
    <x v="4"/>
    <x v="3"/>
    <d v="2026-05-22T11:30:1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6"/>
    <x v="4"/>
    <x v="3"/>
    <d v="2026-05-22T11:30:15"/>
    <x v="31"/>
    <n v="35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"/>
    <x v="4"/>
    <x v="3"/>
    <d v="2026-05-22T11:30:15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"/>
    <x v="5"/>
    <x v="4"/>
    <d v="2026-05-22T11:30:15"/>
    <x v="24"/>
    <m/>
    <m/>
    <m/>
    <n v="5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9"/>
    <x v="5"/>
    <x v="4"/>
    <d v="2026-05-22T11:30:15"/>
    <x v="32"/>
    <m/>
    <m/>
    <m/>
    <m/>
    <m/>
    <n v="126"/>
    <n v="122"/>
    <n v="5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"/>
    <x v="3"/>
    <x v="2"/>
    <d v="2026-05-22T11:30:13"/>
    <x v="26"/>
    <m/>
    <n v="1"/>
    <n v="6"/>
    <n v="2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2"/>
    <x v="3"/>
    <x v="2"/>
    <d v="2026-05-22T11:30:13"/>
    <x v="33"/>
    <n v="7.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3"/>
    <x v="3"/>
    <x v="2"/>
    <d v="2026-05-22T11:30:13"/>
    <x v="34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8"/>
    <x v="6"/>
    <x v="2"/>
    <d v="2026-05-22T11:30:14"/>
    <x v="35"/>
    <m/>
    <m/>
    <m/>
    <n v="124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9"/>
    <x v="6"/>
    <x v="2"/>
    <d v="2026-05-22T11:30:14"/>
    <x v="36"/>
    <m/>
    <m/>
    <m/>
    <m/>
    <m/>
    <n v="284"/>
    <n v="17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0"/>
    <x v="6"/>
    <x v="2"/>
    <d v="2026-05-22T11:30:14"/>
    <x v="37"/>
    <m/>
    <m/>
    <m/>
    <m/>
    <m/>
    <m/>
    <m/>
    <n v="59"/>
    <m/>
    <n v="24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1"/>
    <x v="6"/>
    <x v="2"/>
    <d v="2026-05-22T11:30:14"/>
    <x v="38"/>
    <n v="13.6"/>
    <n v="67.2"/>
    <n v="13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0"/>
    <x v="6"/>
    <x v="2"/>
    <d v="2026-05-22T11:30:14"/>
    <x v="39"/>
    <m/>
    <m/>
    <m/>
    <n v="0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2"/>
    <x v="5"/>
    <x v="4"/>
    <d v="2026-05-22T11:30:15"/>
    <x v="40"/>
    <m/>
    <m/>
    <n v="3.2"/>
    <n v="6.4"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3"/>
    <x v="5"/>
    <x v="4"/>
    <d v="2026-05-22T11:30:15"/>
    <x v="41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"/>
    <x v="5"/>
    <x v="4"/>
    <d v="2026-05-22T11:30:15"/>
    <x v="42"/>
    <n v="93"/>
    <n v="188"/>
    <n v="4"/>
    <n v="5"/>
    <n v="19"/>
    <n v="28"/>
    <n v="29"/>
    <n v="63"/>
    <n v="63"/>
    <n v="28"/>
    <m/>
    <n v="21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"/>
    <x v="5"/>
    <x v="4"/>
    <d v="2026-05-22T11:30:15"/>
    <x v="0"/>
    <n v="3"/>
    <n v="3"/>
    <n v="1"/>
    <m/>
    <n v="1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4"/>
    <x v="5"/>
    <x v="4"/>
    <d v="2026-05-22T11:30:15"/>
    <x v="43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5"/>
    <x v="5"/>
    <x v="4"/>
    <d v="2026-05-22T11:30:15"/>
    <x v="14"/>
    <n v="4"/>
    <n v="3"/>
    <m/>
    <m/>
    <n v="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6"/>
    <x v="5"/>
    <x v="4"/>
    <d v="2026-05-22T11:30:1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7"/>
    <x v="5"/>
    <x v="4"/>
    <d v="2026-05-22T11:30:1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0"/>
    <x v="5"/>
    <x v="4"/>
    <d v="2026-05-22T11:30:15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"/>
    <x v="5"/>
    <x v="4"/>
    <d v="2026-05-22T11:30:15"/>
    <x v="44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"/>
    <x v="5"/>
    <x v="4"/>
    <d v="2026-05-22T11:30:15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"/>
    <x v="5"/>
    <x v="4"/>
    <d v="2026-05-22T11:30:15"/>
    <x v="44"/>
    <n v="190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"/>
    <x v="5"/>
    <x v="4"/>
    <d v="2026-05-22T11:30:15"/>
    <x v="45"/>
    <n v="19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5"/>
    <x v="5"/>
    <x v="4"/>
    <d v="2026-05-22T11:30:15"/>
    <x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"/>
    <x v="7"/>
    <x v="5"/>
    <d v="2026-05-22T11:30:16"/>
    <x v="46"/>
    <m/>
    <m/>
    <m/>
    <n v="4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"/>
    <x v="7"/>
    <x v="5"/>
    <d v="2026-05-22T11:30:16"/>
    <x v="47"/>
    <m/>
    <m/>
    <m/>
    <m/>
    <m/>
    <n v="178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"/>
    <x v="6"/>
    <x v="2"/>
    <d v="2026-05-22T11:30:14"/>
    <x v="48"/>
    <m/>
    <n v="0"/>
    <n v="4"/>
    <n v="0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2"/>
    <x v="6"/>
    <x v="2"/>
    <d v="2026-05-22T11:30:14"/>
    <x v="49"/>
    <n v="2.4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1"/>
    <x v="6"/>
    <x v="2"/>
    <d v="2026-05-22T11:30:14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2"/>
    <x v="6"/>
    <x v="2"/>
    <d v="2026-05-22T11:30:14"/>
    <x v="50"/>
    <n v="0"/>
    <n v="0"/>
    <n v="2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"/>
    <x v="6"/>
    <x v="2"/>
    <d v="2026-05-22T11:30:14"/>
    <x v="51"/>
    <n v="215"/>
    <n v="322"/>
    <n v="6"/>
    <n v="20"/>
    <n v="50"/>
    <n v="62"/>
    <n v="70"/>
    <n v="142"/>
    <n v="86"/>
    <n v="61"/>
    <m/>
    <n v="12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"/>
    <x v="2"/>
    <x v="2"/>
    <d v="2026-05-22T11:30:14"/>
    <x v="52"/>
    <m/>
    <m/>
    <m/>
    <n v="16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9"/>
    <x v="2"/>
    <x v="2"/>
    <d v="2026-05-22T11:30:14"/>
    <x v="53"/>
    <m/>
    <m/>
    <m/>
    <m/>
    <m/>
    <n v="266"/>
    <n v="26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0"/>
    <x v="2"/>
    <x v="2"/>
    <d v="2026-05-22T11:30:14"/>
    <x v="54"/>
    <m/>
    <m/>
    <m/>
    <m/>
    <m/>
    <m/>
    <m/>
    <n v="81"/>
    <m/>
    <n v="48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0"/>
    <x v="7"/>
    <x v="5"/>
    <d v="2026-05-22T11:30:16"/>
    <x v="55"/>
    <m/>
    <m/>
    <m/>
    <m/>
    <m/>
    <m/>
    <m/>
    <n v="27"/>
    <m/>
    <n v="24"/>
    <n v="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1"/>
    <x v="7"/>
    <x v="5"/>
    <d v="2026-05-22T11:30:16"/>
    <x v="56"/>
    <n v="4"/>
    <n v="11.2"/>
    <n v="6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0"/>
    <x v="7"/>
    <x v="5"/>
    <d v="2026-05-22T11:30:16"/>
    <x v="48"/>
    <m/>
    <m/>
    <m/>
    <n v="2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"/>
    <x v="7"/>
    <x v="5"/>
    <d v="2026-05-22T11:30:16"/>
    <x v="57"/>
    <m/>
    <m/>
    <n v="6"/>
    <n v="2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6"/>
    <x v="7"/>
    <x v="5"/>
    <d v="2026-05-22T11:30:16"/>
    <x v="18"/>
    <m/>
    <m/>
    <m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2"/>
    <x v="7"/>
    <x v="5"/>
    <d v="2026-05-22T11:30:1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2"/>
    <x v="7"/>
    <x v="5"/>
    <d v="2026-05-22T11:30:16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"/>
    <x v="7"/>
    <x v="5"/>
    <d v="2026-05-22T11:30:16"/>
    <x v="58"/>
    <n v="109"/>
    <n v="147"/>
    <m/>
    <m/>
    <m/>
    <n v="21"/>
    <n v="26"/>
    <n v="89"/>
    <n v="57"/>
    <n v="27"/>
    <m/>
    <n v="12"/>
    <n v="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"/>
    <x v="7"/>
    <x v="5"/>
    <d v="2026-05-22T11:30:16"/>
    <x v="26"/>
    <n v="9"/>
    <n v="8"/>
    <m/>
    <m/>
    <n v="2"/>
    <n v="1"/>
    <n v="2"/>
    <n v="6"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5"/>
    <x v="7"/>
    <x v="5"/>
    <d v="2026-05-22T11:30:16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"/>
    <x v="7"/>
    <x v="5"/>
    <d v="2026-05-22T11:30:16"/>
    <x v="59"/>
    <n v="6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5"/>
    <x v="7"/>
    <x v="5"/>
    <d v="2026-05-22T11:30:1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"/>
    <x v="7"/>
    <x v="5"/>
    <d v="2026-05-22T11:30:16"/>
    <x v="59"/>
    <n v="285"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"/>
    <x v="7"/>
    <x v="5"/>
    <d v="2026-05-22T11:30:16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"/>
    <x v="8"/>
    <x v="6"/>
    <d v="2026-05-22T11:30:16"/>
    <x v="60"/>
    <m/>
    <m/>
    <m/>
    <n v="3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"/>
    <x v="8"/>
    <x v="6"/>
    <d v="2026-05-22T11:30:16"/>
    <x v="61"/>
    <m/>
    <m/>
    <m/>
    <m/>
    <m/>
    <n v="74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1"/>
    <x v="2"/>
    <x v="2"/>
    <d v="2026-05-22T11:30:14"/>
    <x v="62"/>
    <n v="16"/>
    <n v="38.4"/>
    <n v="147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0"/>
    <x v="2"/>
    <x v="2"/>
    <d v="2026-05-22T11:30:14"/>
    <x v="57"/>
    <m/>
    <m/>
    <m/>
    <m/>
    <n v="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"/>
    <x v="2"/>
    <x v="2"/>
    <d v="2026-05-22T11:30:14"/>
    <x v="63"/>
    <m/>
    <m/>
    <n v="2"/>
    <m/>
    <n v="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3"/>
    <x v="2"/>
    <x v="2"/>
    <d v="2026-05-22T11:30:14"/>
    <x v="64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1"/>
    <x v="2"/>
    <x v="2"/>
    <d v="2026-05-22T11:30:14"/>
    <x v="65"/>
    <n v="4.8"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2"/>
    <x v="2"/>
    <x v="2"/>
    <d v="2026-05-22T11:30:14"/>
    <x v="10"/>
    <m/>
    <m/>
    <n v="3.6"/>
    <n v="5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0"/>
    <x v="4"/>
    <x v="3"/>
    <d v="2026-05-22T11:30:15"/>
    <x v="10"/>
    <m/>
    <m/>
    <m/>
    <m/>
    <m/>
    <m/>
    <m/>
    <n v="1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1"/>
    <x v="4"/>
    <x v="3"/>
    <d v="2026-05-22T11:30:15"/>
    <x v="66"/>
    <n v="0"/>
    <n v="0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6"/>
    <x v="8"/>
    <x v="6"/>
    <d v="2026-05-22T11:30:1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0"/>
    <x v="8"/>
    <x v="6"/>
    <d v="2026-05-22T11:30:16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"/>
    <x v="8"/>
    <x v="6"/>
    <d v="2026-05-22T11:30:16"/>
    <x v="67"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5"/>
    <x v="8"/>
    <x v="6"/>
    <d v="2026-05-22T11:30:16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"/>
    <x v="8"/>
    <x v="6"/>
    <d v="2026-05-22T11:30:16"/>
    <x v="67"/>
    <n v="161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"/>
    <x v="8"/>
    <x v="6"/>
    <d v="2026-05-22T11:30:16"/>
    <x v="68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"/>
    <x v="9"/>
    <x v="7"/>
    <d v="2026-05-22T11:30:17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"/>
    <x v="9"/>
    <x v="7"/>
    <d v="2026-05-22T11:30:17"/>
    <x v="63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0"/>
    <x v="4"/>
    <x v="3"/>
    <d v="2026-05-22T11:30:15"/>
    <x v="69"/>
    <m/>
    <m/>
    <m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"/>
    <x v="4"/>
    <x v="3"/>
    <d v="2026-05-22T11:30:15"/>
    <x v="69"/>
    <m/>
    <n v="0"/>
    <n v="0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2"/>
    <x v="4"/>
    <x v="3"/>
    <d v="2026-05-22T11:30:15"/>
    <x v="41"/>
    <n v="0"/>
    <n v="1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2"/>
    <x v="4"/>
    <x v="3"/>
    <d v="2026-05-22T11:30:15"/>
    <x v="11"/>
    <n v="0"/>
    <n v="0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"/>
    <x v="4"/>
    <x v="3"/>
    <d v="2026-05-22T11:30:15"/>
    <x v="70"/>
    <n v="16"/>
    <n v="28"/>
    <n v="0"/>
    <n v="0"/>
    <n v="11"/>
    <n v="2"/>
    <n v="2"/>
    <n v="11"/>
    <n v="5"/>
    <n v="12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0"/>
    <x v="5"/>
    <x v="4"/>
    <d v="2026-05-22T11:30:15"/>
    <x v="71"/>
    <m/>
    <m/>
    <m/>
    <m/>
    <m/>
    <m/>
    <m/>
    <n v="23"/>
    <m/>
    <n v="42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1"/>
    <x v="5"/>
    <x v="4"/>
    <d v="2026-05-22T11:30:15"/>
    <x v="72"/>
    <n v="4.8"/>
    <n v="11.2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0"/>
    <x v="5"/>
    <x v="4"/>
    <d v="2026-05-22T11:30:15"/>
    <x v="1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"/>
    <x v="9"/>
    <x v="7"/>
    <d v="2026-05-22T11:30:17"/>
    <x v="73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"/>
    <x v="9"/>
    <x v="7"/>
    <d v="2026-05-22T11:30:17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7"/>
    <x v="9"/>
    <x v="7"/>
    <d v="2026-05-22T11:30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"/>
    <x v="9"/>
    <x v="7"/>
    <d v="2026-05-22T11:30:17"/>
    <x v="73"/>
    <n v="4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"/>
    <x v="9"/>
    <x v="7"/>
    <d v="2026-05-22T11:30:17"/>
    <x v="15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8"/>
    <x v="9"/>
    <x v="7"/>
    <d v="2026-05-22T11:30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8"/>
    <x v="10"/>
    <x v="4"/>
    <d v="2026-05-22T11:30:18"/>
    <x v="74"/>
    <m/>
    <m/>
    <m/>
    <n v="22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9"/>
    <x v="10"/>
    <x v="4"/>
    <d v="2026-05-22T11:30:18"/>
    <x v="75"/>
    <m/>
    <m/>
    <m/>
    <m/>
    <m/>
    <n v="5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"/>
    <x v="11"/>
    <x v="4"/>
    <d v="2026-05-22T11:30:18"/>
    <x v="76"/>
    <n v="14"/>
    <n v="37"/>
    <n v="1"/>
    <n v="1"/>
    <n v="1"/>
    <n v="8"/>
    <n v="7"/>
    <n v="9"/>
    <n v="9"/>
    <n v="9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5"/>
    <x v="11"/>
    <x v="4"/>
    <d v="2026-05-22T11:30:18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"/>
    <x v="11"/>
    <x v="4"/>
    <d v="2026-05-22T11:30:18"/>
    <x v="77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"/>
    <x v="11"/>
    <x v="4"/>
    <d v="2026-05-22T11:30:18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"/>
    <x v="11"/>
    <x v="4"/>
    <d v="2026-05-22T11:30:18"/>
    <x v="77"/>
    <n v="91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"/>
    <x v="11"/>
    <x v="4"/>
    <d v="2026-05-22T11:30:18"/>
    <x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8"/>
    <x v="12"/>
    <x v="1"/>
    <d v="2026-05-22T11:30:19"/>
    <x v="78"/>
    <m/>
    <m/>
    <m/>
    <n v="182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9"/>
    <x v="12"/>
    <x v="1"/>
    <d v="2026-05-22T11:30:19"/>
    <x v="79"/>
    <m/>
    <m/>
    <m/>
    <m/>
    <m/>
    <n v="330"/>
    <n v="205"/>
    <n v="4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"/>
    <x v="5"/>
    <x v="4"/>
    <d v="2026-05-22T11:30:15"/>
    <x v="9"/>
    <m/>
    <m/>
    <n v="2"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2"/>
    <x v="5"/>
    <x v="4"/>
    <d v="2026-05-22T11:30:15"/>
    <x v="80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3"/>
    <x v="5"/>
    <x v="4"/>
    <d v="2026-05-22T11:30:15"/>
    <x v="81"/>
    <n v="5.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0"/>
    <x v="8"/>
    <x v="6"/>
    <d v="2026-05-22T11:30:16"/>
    <x v="63"/>
    <m/>
    <m/>
    <m/>
    <m/>
    <m/>
    <m/>
    <m/>
    <n v="18"/>
    <m/>
    <n v="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1"/>
    <x v="8"/>
    <x v="6"/>
    <d v="2026-05-22T11:30:16"/>
    <x v="82"/>
    <n v="5.6"/>
    <n v="4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0"/>
    <x v="8"/>
    <x v="6"/>
    <d v="2026-05-22T11:30:1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"/>
    <x v="8"/>
    <x v="6"/>
    <d v="2026-05-22T11:30:1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2"/>
    <x v="8"/>
    <x v="6"/>
    <d v="2026-05-22T11:30:16"/>
    <x v="83"/>
    <n v="3.2"/>
    <n v="4.400000000000000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6"/>
    <x v="12"/>
    <x v="1"/>
    <d v="2026-05-22T11:30:19"/>
    <x v="9"/>
    <n v="2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7"/>
    <x v="12"/>
    <x v="1"/>
    <d v="2026-05-22T11:30:19"/>
    <x v="18"/>
    <m/>
    <m/>
    <m/>
    <m/>
    <m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8"/>
    <x v="12"/>
    <x v="1"/>
    <d v="2026-05-22T11:30:19"/>
    <x v="84"/>
    <m/>
    <m/>
    <n v="21.2"/>
    <n v="9.199999999999999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9"/>
    <x v="12"/>
    <x v="1"/>
    <d v="2026-05-22T11:30:19"/>
    <x v="85"/>
    <n v="3.6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0"/>
    <x v="12"/>
    <x v="1"/>
    <d v="2026-05-22T11:30:19"/>
    <x v="86"/>
    <n v="3"/>
    <n v="8"/>
    <n v="1"/>
    <m/>
    <m/>
    <n v="1"/>
    <n v="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4"/>
    <x v="12"/>
    <x v="1"/>
    <d v="2026-05-22T11:30:19"/>
    <x v="10"/>
    <n v="7"/>
    <n v="7"/>
    <n v="1"/>
    <m/>
    <n v="8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"/>
    <x v="12"/>
    <x v="1"/>
    <d v="2026-05-22T11:30:19"/>
    <x v="87"/>
    <n v="1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"/>
    <x v="12"/>
    <x v="1"/>
    <d v="2026-05-22T11:30:19"/>
    <x v="8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"/>
    <x v="8"/>
    <x v="6"/>
    <d v="2026-05-22T11:30:16"/>
    <x v="89"/>
    <n v="51"/>
    <n v="88"/>
    <n v="2"/>
    <n v="1"/>
    <n v="11"/>
    <n v="18"/>
    <n v="12"/>
    <n v="37"/>
    <n v="33"/>
    <n v="18"/>
    <m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"/>
    <x v="8"/>
    <x v="6"/>
    <d v="2026-05-22T11:30:16"/>
    <x v="43"/>
    <m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5"/>
    <x v="8"/>
    <x v="6"/>
    <d v="2026-05-22T11:30:16"/>
    <x v="2"/>
    <n v="1"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0"/>
    <x v="9"/>
    <x v="7"/>
    <d v="2026-05-22T11:30:17"/>
    <x v="90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1"/>
    <x v="9"/>
    <x v="7"/>
    <d v="2026-05-22T11:30:17"/>
    <x v="91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0"/>
    <x v="9"/>
    <x v="7"/>
    <d v="2026-05-22T11:30:17"/>
    <x v="69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"/>
    <x v="9"/>
    <x v="7"/>
    <d v="2026-05-22T11:30:17"/>
    <x v="69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"/>
    <x v="9"/>
    <x v="7"/>
    <d v="2026-05-22T11:30:17"/>
    <x v="92"/>
    <n v="10"/>
    <n v="16"/>
    <m/>
    <m/>
    <n v="4"/>
    <n v="2"/>
    <n v="1"/>
    <n v="10"/>
    <n v="5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9"/>
    <x v="12"/>
    <x v="1"/>
    <d v="2026-05-22T11:30:1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0"/>
    <x v="12"/>
    <x v="1"/>
    <d v="2026-05-22T11:30:19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"/>
    <x v="12"/>
    <x v="1"/>
    <d v="2026-05-22T11:30:19"/>
    <x v="87"/>
    <n v="395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"/>
    <x v="12"/>
    <x v="1"/>
    <d v="2026-05-22T11:30:19"/>
    <x v="88"/>
    <n v="43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1"/>
    <x v="12"/>
    <x v="1"/>
    <d v="2026-05-22T11:30:19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2"/>
    <x v="12"/>
    <x v="1"/>
    <d v="2026-05-22T11:30:19"/>
    <x v="93"/>
    <n v="3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8"/>
    <x v="13"/>
    <x v="8"/>
    <d v="2026-05-22T11:30:19"/>
    <x v="94"/>
    <m/>
    <m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9"/>
    <x v="13"/>
    <x v="8"/>
    <d v="2026-05-22T11:30:19"/>
    <x v="95"/>
    <m/>
    <m/>
    <m/>
    <m/>
    <m/>
    <n v="26"/>
    <n v="10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"/>
    <x v="9"/>
    <x v="7"/>
    <d v="2026-05-22T11:30:17"/>
    <x v="43"/>
    <n v="2"/>
    <m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0"/>
    <x v="10"/>
    <x v="4"/>
    <d v="2026-05-22T11:30:18"/>
    <x v="15"/>
    <m/>
    <m/>
    <m/>
    <m/>
    <m/>
    <m/>
    <m/>
    <n v="7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1"/>
    <x v="10"/>
    <x v="4"/>
    <d v="2026-05-22T11:30:18"/>
    <x v="4"/>
    <n v="1.6"/>
    <n v="3.2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0"/>
    <x v="10"/>
    <x v="4"/>
    <d v="2026-05-22T11:30:18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"/>
    <x v="10"/>
    <x v="4"/>
    <d v="2026-05-22T11:30:18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"/>
    <x v="10"/>
    <x v="4"/>
    <d v="2026-05-22T11:30:18"/>
    <x v="96"/>
    <n v="40"/>
    <n v="57"/>
    <n v="1"/>
    <n v="1"/>
    <n v="6"/>
    <n v="11"/>
    <n v="12"/>
    <n v="29"/>
    <n v="24"/>
    <n v="7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"/>
    <x v="10"/>
    <x v="4"/>
    <d v="2026-05-22T11:30:18"/>
    <x v="2"/>
    <n v="1"/>
    <n v="2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"/>
    <x v="10"/>
    <x v="4"/>
    <d v="2026-05-22T11:30:18"/>
    <x v="97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"/>
    <x v="10"/>
    <x v="4"/>
    <d v="2026-05-22T11:30:18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6"/>
    <x v="10"/>
    <x v="4"/>
    <d v="2026-05-22T11:30:18"/>
    <x v="97"/>
    <n v="129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"/>
    <x v="10"/>
    <x v="4"/>
    <d v="2026-05-22T11:30:18"/>
    <x v="76"/>
    <n v="1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"/>
    <x v="11"/>
    <x v="4"/>
    <d v="2026-05-22T11:30:18"/>
    <x v="63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9"/>
    <x v="11"/>
    <x v="4"/>
    <d v="2026-05-22T11:30:18"/>
    <x v="98"/>
    <m/>
    <m/>
    <m/>
    <m/>
    <m/>
    <n v="1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0"/>
    <x v="11"/>
    <x v="4"/>
    <d v="2026-05-22T11:30:18"/>
    <x v="39"/>
    <m/>
    <m/>
    <m/>
    <m/>
    <m/>
    <m/>
    <m/>
    <n v="9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1"/>
    <x v="11"/>
    <x v="4"/>
    <d v="2026-05-22T11:30:18"/>
    <x v="99"/>
    <n v="0.8"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2"/>
    <x v="11"/>
    <x v="4"/>
    <d v="2026-05-22T11:30:18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2"/>
    <x v="13"/>
    <x v="8"/>
    <d v="2026-05-22T11:30:19"/>
    <x v="100"/>
    <n v="17"/>
    <n v="32"/>
    <n v="0"/>
    <n v="1"/>
    <n v="4"/>
    <n v="8"/>
    <n v="10"/>
    <n v="13"/>
    <n v="5"/>
    <n v="7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3"/>
    <x v="13"/>
    <x v="8"/>
    <d v="2026-05-22T11:30:19"/>
    <x v="43"/>
    <n v="1"/>
    <n v="1"/>
    <m/>
    <m/>
    <m/>
    <n v="1"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4"/>
    <x v="13"/>
    <x v="8"/>
    <d v="2026-05-22T11:30:19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5"/>
    <x v="13"/>
    <x v="8"/>
    <d v="2026-05-22T11:30:1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6"/>
    <x v="13"/>
    <x v="8"/>
    <d v="2026-05-22T11:30:19"/>
    <x v="101"/>
    <n v="32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"/>
    <x v="13"/>
    <x v="8"/>
    <d v="2026-05-22T11:30:19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8"/>
    <x v="14"/>
    <x v="9"/>
    <d v="2026-05-22T11:30:20"/>
    <x v="102"/>
    <m/>
    <m/>
    <m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9"/>
    <x v="14"/>
    <x v="9"/>
    <d v="2026-05-22T11:30:20"/>
    <x v="103"/>
    <m/>
    <m/>
    <m/>
    <m/>
    <m/>
    <n v="104"/>
    <n v="6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3"/>
    <x v="11"/>
    <x v="4"/>
    <d v="2026-05-22T11:30:18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0"/>
    <x v="12"/>
    <x v="1"/>
    <d v="2026-05-22T11:30:19"/>
    <x v="105"/>
    <m/>
    <m/>
    <m/>
    <m/>
    <m/>
    <m/>
    <m/>
    <n v="134"/>
    <m/>
    <n v="46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1"/>
    <x v="12"/>
    <x v="1"/>
    <d v="2026-05-22T11:30:19"/>
    <x v="106"/>
    <n v="28.8"/>
    <n v="72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0"/>
    <x v="12"/>
    <x v="1"/>
    <d v="2026-05-22T11:30:19"/>
    <x v="48"/>
    <m/>
    <m/>
    <m/>
    <n v="0"/>
    <n v="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"/>
    <x v="12"/>
    <x v="1"/>
    <d v="2026-05-22T11:30:19"/>
    <x v="92"/>
    <m/>
    <m/>
    <n v="4"/>
    <n v="0"/>
    <n v="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2"/>
    <x v="12"/>
    <x v="1"/>
    <d v="2026-05-22T11:30:19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3"/>
    <x v="12"/>
    <x v="1"/>
    <d v="2026-05-22T11:30:19"/>
    <x v="107"/>
    <n v="4.44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1"/>
    <x v="12"/>
    <x v="1"/>
    <d v="2026-05-22T11:30:19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5"/>
    <x v="15"/>
    <x v="4"/>
    <d v="2026-05-22T11:30:21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7"/>
    <x v="15"/>
    <x v="4"/>
    <d v="2026-05-22T11:30:21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"/>
    <x v="15"/>
    <x v="4"/>
    <d v="2026-05-22T11:30:21"/>
    <x v="109"/>
    <n v="165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"/>
    <x v="15"/>
    <x v="4"/>
    <d v="2026-05-22T11:30:21"/>
    <x v="92"/>
    <n v="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8"/>
    <x v="15"/>
    <x v="4"/>
    <d v="2026-05-22T11:30:21"/>
    <x v="68"/>
    <n v="1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5"/>
    <x v="15"/>
    <x v="4"/>
    <d v="2026-05-22T11:30:2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"/>
    <x v="16"/>
    <x v="2"/>
    <d v="2026-05-22T11:30:21"/>
    <x v="110"/>
    <m/>
    <m/>
    <m/>
    <n v="38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9"/>
    <x v="16"/>
    <x v="2"/>
    <d v="2026-05-22T11:30:21"/>
    <x v="111"/>
    <m/>
    <m/>
    <m/>
    <m/>
    <m/>
    <n v="86"/>
    <n v="8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"/>
    <x v="16"/>
    <x v="2"/>
    <d v="2026-05-22T11:30:21"/>
    <x v="9"/>
    <m/>
    <n v="0"/>
    <n v="2"/>
    <n v="2"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2"/>
    <x v="16"/>
    <x v="2"/>
    <d v="2026-05-22T11:30:21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3"/>
    <x v="16"/>
    <x v="2"/>
    <d v="2026-05-22T11:30:21"/>
    <x v="113"/>
    <n v="5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3"/>
    <x v="16"/>
    <x v="2"/>
    <d v="2026-05-22T11:30:21"/>
    <x v="11"/>
    <n v="0"/>
    <n v="0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"/>
    <x v="16"/>
    <x v="2"/>
    <d v="2026-05-22T11:30:21"/>
    <x v="114"/>
    <n v="92"/>
    <n v="123"/>
    <n v="4"/>
    <n v="8"/>
    <n v="30"/>
    <n v="19"/>
    <n v="30"/>
    <n v="43"/>
    <n v="42"/>
    <n v="19"/>
    <m/>
    <n v="7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"/>
    <x v="16"/>
    <x v="2"/>
    <d v="2026-05-22T11:30:21"/>
    <x v="90"/>
    <n v="3"/>
    <n v="2"/>
    <n v="0"/>
    <n v="0"/>
    <n v="1"/>
    <n v="1"/>
    <n v="2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4"/>
    <x v="16"/>
    <x v="2"/>
    <d v="2026-05-22T11:30:21"/>
    <x v="30"/>
    <n v="1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5"/>
    <x v="16"/>
    <x v="2"/>
    <d v="2026-05-22T11:30:21"/>
    <x v="30"/>
    <n v="1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2"/>
    <x v="12"/>
    <x v="1"/>
    <d v="2026-05-22T11:30:19"/>
    <x v="115"/>
    <n v="4.4000000000000004"/>
    <m/>
    <n v="17.60000000000000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3"/>
    <x v="12"/>
    <x v="1"/>
    <d v="2026-05-22T11:30:19"/>
    <x v="18"/>
    <m/>
    <m/>
    <n v="4.4000000000000004"/>
    <n v="3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"/>
    <x v="12"/>
    <x v="1"/>
    <d v="2026-05-22T11:30:19"/>
    <x v="116"/>
    <n v="299"/>
    <n v="470"/>
    <n v="12"/>
    <n v="24"/>
    <n v="66"/>
    <n v="91"/>
    <n v="98"/>
    <n v="165"/>
    <n v="103"/>
    <n v="138"/>
    <m/>
    <n v="23"/>
    <n v="2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"/>
    <x v="12"/>
    <x v="1"/>
    <d v="2026-05-22T11:30:19"/>
    <x v="117"/>
    <n v="9"/>
    <n v="4"/>
    <m/>
    <m/>
    <n v="2"/>
    <m/>
    <n v="3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4"/>
    <x v="12"/>
    <x v="1"/>
    <d v="2026-05-22T11:30:19"/>
    <x v="69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5"/>
    <x v="12"/>
    <x v="1"/>
    <d v="2026-05-22T11:30:19"/>
    <x v="10"/>
    <n v="7"/>
    <n v="7"/>
    <n v="1"/>
    <m/>
    <n v="5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10"/>
    <x v="13"/>
    <x v="8"/>
    <d v="2026-05-22T11:30:19"/>
    <x v="1"/>
    <m/>
    <m/>
    <m/>
    <m/>
    <m/>
    <m/>
    <m/>
    <n v="6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11"/>
    <x v="13"/>
    <x v="8"/>
    <d v="2026-05-22T11:30:19"/>
    <x v="108"/>
    <n v="0"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8"/>
    <x v="16"/>
    <x v="2"/>
    <d v="2026-05-22T11:30:21"/>
    <x v="118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4"/>
    <x v="16"/>
    <x v="2"/>
    <d v="2026-05-22T11:30:21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"/>
    <x v="16"/>
    <x v="2"/>
    <d v="2026-05-22T11:30:21"/>
    <x v="119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"/>
    <x v="16"/>
    <x v="2"/>
    <d v="2026-05-22T11:30:21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"/>
    <x v="16"/>
    <x v="2"/>
    <d v="2026-05-22T11:30:21"/>
    <x v="119"/>
    <n v="93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"/>
    <x v="16"/>
    <x v="2"/>
    <d v="2026-05-22T11:30:21"/>
    <x v="48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"/>
    <x v="17"/>
    <x v="9"/>
    <d v="2026-05-22T11:30:22"/>
    <x v="120"/>
    <m/>
    <m/>
    <m/>
    <n v="112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9"/>
    <x v="17"/>
    <x v="9"/>
    <d v="2026-05-22T11:30:22"/>
    <x v="121"/>
    <m/>
    <m/>
    <m/>
    <m/>
    <m/>
    <n v="236"/>
    <n v="179"/>
    <n v="3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0"/>
    <x v="13"/>
    <x v="8"/>
    <d v="2026-05-22T11:30:1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1"/>
    <x v="13"/>
    <x v="8"/>
    <d v="2026-05-22T11:30:19"/>
    <x v="69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0"/>
    <x v="14"/>
    <x v="9"/>
    <d v="2026-05-22T11:30:20"/>
    <x v="122"/>
    <m/>
    <m/>
    <m/>
    <m/>
    <m/>
    <m/>
    <m/>
    <n v="30"/>
    <m/>
    <n v="1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1"/>
    <x v="14"/>
    <x v="9"/>
    <d v="2026-05-22T11:30:20"/>
    <x v="123"/>
    <n v="2.4"/>
    <n v="16"/>
    <n v="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0"/>
    <x v="14"/>
    <x v="9"/>
    <d v="2026-05-22T11:30:2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"/>
    <x v="14"/>
    <x v="9"/>
    <d v="2026-05-22T11:30:20"/>
    <x v="0"/>
    <m/>
    <m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26"/>
    <x v="14"/>
    <x v="9"/>
    <d v="2026-05-22T11:30:20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2"/>
    <x v="14"/>
    <x v="9"/>
    <d v="2026-05-22T11:30:2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3"/>
    <x v="17"/>
    <x v="9"/>
    <d v="2026-05-22T11:30:22"/>
    <x v="10"/>
    <n v="0"/>
    <n v="0"/>
    <n v="8.4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"/>
    <x v="17"/>
    <x v="9"/>
    <d v="2026-05-22T11:30:22"/>
    <x v="124"/>
    <n v="172"/>
    <n v="297"/>
    <n v="7"/>
    <n v="14"/>
    <n v="32"/>
    <n v="56"/>
    <n v="51"/>
    <n v="118"/>
    <n v="90"/>
    <n v="59"/>
    <m/>
    <n v="3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3"/>
    <x v="17"/>
    <x v="9"/>
    <d v="2026-05-22T11:30:22"/>
    <x v="86"/>
    <n v="7"/>
    <n v="4"/>
    <n v="0"/>
    <n v="0"/>
    <n v="0"/>
    <n v="1"/>
    <n v="0"/>
    <n v="6"/>
    <n v="2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5"/>
    <x v="17"/>
    <x v="9"/>
    <d v="2026-05-22T11:30:22"/>
    <x v="10"/>
    <n v="4"/>
    <n v="10"/>
    <n v="0"/>
    <n v="1"/>
    <n v="5"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6"/>
    <x v="17"/>
    <x v="9"/>
    <d v="2026-05-22T11:30:22"/>
    <x v="0"/>
    <n v="0"/>
    <n v="0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7"/>
    <x v="17"/>
    <x v="9"/>
    <d v="2026-05-22T11:30:22"/>
    <x v="0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0"/>
    <x v="17"/>
    <x v="9"/>
    <d v="2026-05-22T11:30:22"/>
    <x v="0"/>
    <n v="3"/>
    <n v="3"/>
    <n v="0"/>
    <n v="0"/>
    <n v="1"/>
    <n v="2"/>
    <n v="0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4"/>
    <x v="17"/>
    <x v="9"/>
    <d v="2026-05-22T11:30:22"/>
    <x v="125"/>
    <n v="1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22"/>
    <x v="14"/>
    <x v="9"/>
    <d v="2026-05-22T11:30:20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2"/>
    <x v="14"/>
    <x v="9"/>
    <d v="2026-05-22T11:30:20"/>
    <x v="126"/>
    <n v="52"/>
    <n v="147"/>
    <n v="1"/>
    <n v="5"/>
    <n v="11"/>
    <n v="23"/>
    <n v="23"/>
    <n v="52"/>
    <n v="34"/>
    <n v="33"/>
    <m/>
    <n v="9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8"/>
    <x v="18"/>
    <x v="9"/>
    <d v="2026-05-22T11:30:20"/>
    <x v="127"/>
    <m/>
    <m/>
    <m/>
    <n v="13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9"/>
    <x v="18"/>
    <x v="9"/>
    <d v="2026-05-22T11:30:20"/>
    <x v="128"/>
    <m/>
    <m/>
    <m/>
    <m/>
    <m/>
    <n v="312"/>
    <n v="26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0"/>
    <x v="18"/>
    <x v="9"/>
    <d v="2026-05-22T11:30:20"/>
    <x v="129"/>
    <m/>
    <m/>
    <m/>
    <m/>
    <m/>
    <m/>
    <m/>
    <n v="70"/>
    <m/>
    <n v="40"/>
    <n v="1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1"/>
    <x v="18"/>
    <x v="9"/>
    <d v="2026-05-22T11:30:20"/>
    <x v="130"/>
    <n v="14.4"/>
    <n v="47.2"/>
    <n v="11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0"/>
    <x v="18"/>
    <x v="9"/>
    <d v="2026-05-22T11:30:20"/>
    <x v="92"/>
    <m/>
    <m/>
    <m/>
    <n v="4"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"/>
    <x v="18"/>
    <x v="9"/>
    <d v="2026-05-22T11:30:20"/>
    <x v="92"/>
    <m/>
    <m/>
    <m/>
    <n v="4"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5"/>
    <x v="17"/>
    <x v="9"/>
    <d v="2026-05-22T11:30:22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30"/>
    <x v="17"/>
    <x v="9"/>
    <d v="2026-05-22T11:30:22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6"/>
    <x v="17"/>
    <x v="9"/>
    <d v="2026-05-22T11:30:22"/>
    <x v="125"/>
    <n v="421"/>
    <n v="7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"/>
    <x v="17"/>
    <x v="9"/>
    <d v="2026-05-22T11:30:22"/>
    <x v="131"/>
    <n v="23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32"/>
    <x v="17"/>
    <x v="9"/>
    <d v="2026-05-22T11:30:22"/>
    <x v="132"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5"/>
    <x v="17"/>
    <x v="9"/>
    <d v="2026-05-22T11:30:22"/>
    <x v="4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8"/>
    <x v="19"/>
    <x v="2"/>
    <d v="2026-05-22T11:30:22"/>
    <x v="133"/>
    <m/>
    <m/>
    <m/>
    <n v="17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9"/>
    <x v="19"/>
    <x v="2"/>
    <d v="2026-05-22T11:30:22"/>
    <x v="134"/>
    <m/>
    <m/>
    <m/>
    <m/>
    <m/>
    <n v="310"/>
    <n v="18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1"/>
    <x v="19"/>
    <x v="2"/>
    <d v="2026-05-22T11:30:2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2"/>
    <x v="19"/>
    <x v="2"/>
    <d v="2026-05-22T11:30:22"/>
    <x v="9"/>
    <m/>
    <m/>
    <m/>
    <n v="3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3"/>
    <x v="19"/>
    <x v="2"/>
    <d v="2026-05-22T11:30:22"/>
    <x v="135"/>
    <m/>
    <m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"/>
    <x v="19"/>
    <x v="2"/>
    <d v="2026-05-22T11:30:22"/>
    <x v="136"/>
    <n v="267"/>
    <n v="383"/>
    <n v="11"/>
    <n v="20"/>
    <n v="63"/>
    <n v="87"/>
    <n v="85"/>
    <n v="155"/>
    <n v="95"/>
    <n v="76"/>
    <m/>
    <n v="20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"/>
    <x v="19"/>
    <x v="2"/>
    <d v="2026-05-22T11:30:22"/>
    <x v="137"/>
    <n v="14"/>
    <n v="11"/>
    <n v="1"/>
    <m/>
    <n v="8"/>
    <n v="4"/>
    <n v="1"/>
    <n v="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4"/>
    <x v="19"/>
    <x v="2"/>
    <d v="2026-05-22T11:30:22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5"/>
    <x v="19"/>
    <x v="2"/>
    <d v="2026-05-22T11:30:22"/>
    <x v="0"/>
    <n v="4"/>
    <n v="2"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6"/>
    <x v="19"/>
    <x v="2"/>
    <d v="2026-05-22T11:30:22"/>
    <x v="10"/>
    <m/>
    <m/>
    <n v="4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6"/>
    <x v="18"/>
    <x v="9"/>
    <d v="2026-05-22T11:30:20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3"/>
    <x v="18"/>
    <x v="9"/>
    <d v="2026-05-22T11:30:20"/>
    <x v="138"/>
    <n v="3.33"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1"/>
    <x v="18"/>
    <x v="9"/>
    <d v="2026-05-22T11:30:20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8"/>
    <x v="15"/>
    <x v="4"/>
    <d v="2026-05-22T11:30:21"/>
    <x v="139"/>
    <m/>
    <m/>
    <m/>
    <n v="5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"/>
    <x v="15"/>
    <x v="4"/>
    <d v="2026-05-22T11:30:21"/>
    <x v="140"/>
    <m/>
    <m/>
    <m/>
    <m/>
    <m/>
    <n v="154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0"/>
    <x v="15"/>
    <x v="4"/>
    <d v="2026-05-22T11:30:21"/>
    <x v="141"/>
    <m/>
    <m/>
    <m/>
    <m/>
    <m/>
    <m/>
    <m/>
    <n v="23"/>
    <m/>
    <n v="2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1"/>
    <x v="15"/>
    <x v="4"/>
    <d v="2026-05-22T11:30:21"/>
    <x v="142"/>
    <m/>
    <n v="12.8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0"/>
    <x v="15"/>
    <x v="4"/>
    <d v="2026-05-22T11:30:21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7"/>
    <x v="19"/>
    <x v="2"/>
    <d v="2026-05-22T11:30:22"/>
    <x v="48"/>
    <m/>
    <m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3"/>
    <x v="19"/>
    <x v="2"/>
    <d v="2026-05-22T11:30:22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8"/>
    <x v="19"/>
    <x v="2"/>
    <d v="2026-05-22T11:30:22"/>
    <x v="143"/>
    <m/>
    <m/>
    <n v="23.6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9"/>
    <x v="19"/>
    <x v="2"/>
    <d v="2026-05-22T11:30:22"/>
    <x v="10"/>
    <m/>
    <m/>
    <n v="9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0"/>
    <x v="19"/>
    <x v="2"/>
    <d v="2026-05-22T11:30:22"/>
    <x v="144"/>
    <n v="2"/>
    <n v="17"/>
    <m/>
    <m/>
    <n v="2"/>
    <n v="2"/>
    <n v="3"/>
    <n v="9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4"/>
    <x v="19"/>
    <x v="2"/>
    <d v="2026-05-22T11:30:22"/>
    <x v="145"/>
    <n v="6"/>
    <n v="3"/>
    <m/>
    <m/>
    <n v="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"/>
    <x v="19"/>
    <x v="2"/>
    <d v="2026-05-22T11:30:22"/>
    <x v="146"/>
    <n v="1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"/>
    <x v="19"/>
    <x v="2"/>
    <d v="2026-05-22T11:30:22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"/>
    <x v="15"/>
    <x v="4"/>
    <d v="2026-05-22T11:30:21"/>
    <x v="48"/>
    <m/>
    <m/>
    <n v="2"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6"/>
    <x v="15"/>
    <x v="4"/>
    <d v="2026-05-22T11:30:21"/>
    <x v="0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2"/>
    <x v="15"/>
    <x v="4"/>
    <d v="2026-05-22T11:30:21"/>
    <x v="80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2"/>
    <x v="15"/>
    <x v="4"/>
    <d v="2026-05-22T11:30:21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3"/>
    <x v="15"/>
    <x v="4"/>
    <d v="2026-05-22T11:30:21"/>
    <x v="148"/>
    <m/>
    <m/>
    <n v="3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"/>
    <x v="15"/>
    <x v="4"/>
    <d v="2026-05-22T11:30:21"/>
    <x v="149"/>
    <n v="108"/>
    <n v="151"/>
    <m/>
    <n v="6"/>
    <n v="13"/>
    <n v="29"/>
    <n v="31"/>
    <n v="77"/>
    <n v="54"/>
    <n v="23"/>
    <m/>
    <n v="1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"/>
    <x v="15"/>
    <x v="4"/>
    <d v="2026-05-22T11:30:21"/>
    <x v="10"/>
    <n v="9"/>
    <n v="5"/>
    <n v="1"/>
    <m/>
    <n v="1"/>
    <m/>
    <m/>
    <n v="5"/>
    <n v="5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0"/>
    <x v="16"/>
    <x v="2"/>
    <d v="2026-05-22T11:30:21"/>
    <x v="70"/>
    <m/>
    <m/>
    <m/>
    <m/>
    <m/>
    <m/>
    <m/>
    <n v="17"/>
    <m/>
    <n v="14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0"/>
    <x v="19"/>
    <x v="2"/>
    <d v="2026-05-22T11:30:2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6"/>
    <x v="19"/>
    <x v="2"/>
    <d v="2026-05-22T11:30:22"/>
    <x v="146"/>
    <n v="571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"/>
    <x v="19"/>
    <x v="2"/>
    <d v="2026-05-22T11:30:22"/>
    <x v="147"/>
    <n v="38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2"/>
    <x v="19"/>
    <x v="2"/>
    <d v="2026-05-22T11:30:22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5"/>
    <x v="19"/>
    <x v="2"/>
    <d v="2026-05-22T11:30:22"/>
    <x v="150"/>
    <n v="4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4"/>
    <x v="19"/>
    <x v="2"/>
    <d v="2026-05-22T11:30:2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8"/>
    <x v="20"/>
    <x v="9"/>
    <d v="2026-05-22T11:30:23"/>
    <x v="101"/>
    <m/>
    <m/>
    <m/>
    <n v="4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9"/>
    <x v="20"/>
    <x v="9"/>
    <d v="2026-05-22T11:30:23"/>
    <x v="151"/>
    <m/>
    <m/>
    <m/>
    <m/>
    <m/>
    <n v="70"/>
    <n v="5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2"/>
    <x v="20"/>
    <x v="9"/>
    <d v="2026-05-22T11:30:23"/>
    <x v="152"/>
    <n v="47"/>
    <n v="100"/>
    <n v="0"/>
    <n v="2"/>
    <n v="11"/>
    <n v="21"/>
    <n v="15"/>
    <n v="35"/>
    <n v="29"/>
    <n v="15"/>
    <m/>
    <n v="6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3"/>
    <x v="20"/>
    <x v="9"/>
    <d v="2026-05-22T11:30:23"/>
    <x v="1"/>
    <n v="4"/>
    <n v="4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4"/>
    <x v="20"/>
    <x v="9"/>
    <d v="2026-05-22T11:30:23"/>
    <x v="153"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5"/>
    <x v="20"/>
    <x v="9"/>
    <d v="2026-05-22T11:30:23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6"/>
    <x v="20"/>
    <x v="9"/>
    <d v="2026-05-22T11:30:23"/>
    <x v="153"/>
    <n v="131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"/>
    <x v="20"/>
    <x v="9"/>
    <d v="2026-05-22T11:30:23"/>
    <x v="39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8"/>
    <x v="21"/>
    <x v="1"/>
    <d v="2026-05-22T11:30:23"/>
    <x v="154"/>
    <m/>
    <m/>
    <m/>
    <n v="12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9"/>
    <x v="21"/>
    <x v="1"/>
    <d v="2026-05-22T11:30:23"/>
    <x v="155"/>
    <m/>
    <m/>
    <m/>
    <m/>
    <m/>
    <n v="310"/>
    <n v="2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1"/>
    <x v="16"/>
    <x v="2"/>
    <d v="2026-05-22T11:30:21"/>
    <x v="156"/>
    <n v="11.2"/>
    <n v="20.8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0"/>
    <x v="16"/>
    <x v="2"/>
    <d v="2026-05-22T11:30:21"/>
    <x v="1"/>
    <m/>
    <m/>
    <m/>
    <n v="2"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0"/>
    <x v="17"/>
    <x v="9"/>
    <d v="2026-05-22T11:30:22"/>
    <x v="157"/>
    <m/>
    <m/>
    <m/>
    <m/>
    <m/>
    <m/>
    <m/>
    <n v="56"/>
    <m/>
    <n v="56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1"/>
    <x v="17"/>
    <x v="9"/>
    <d v="2026-05-22T11:30:22"/>
    <x v="158"/>
    <n v="15.2"/>
    <n v="44.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0"/>
    <x v="17"/>
    <x v="9"/>
    <d v="2026-05-22T11:30:22"/>
    <x v="39"/>
    <m/>
    <m/>
    <m/>
    <n v="2"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"/>
    <x v="17"/>
    <x v="9"/>
    <d v="2026-05-22T11:30:22"/>
    <x v="39"/>
    <m/>
    <n v="0"/>
    <n v="0"/>
    <n v="2"/>
    <n v="0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6"/>
    <x v="17"/>
    <x v="9"/>
    <d v="2026-05-22T11:30:22"/>
    <x v="0"/>
    <m/>
    <m/>
    <m/>
    <m/>
    <m/>
    <m/>
    <m/>
    <m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2"/>
    <x v="17"/>
    <x v="9"/>
    <d v="2026-05-22T11:30:22"/>
    <x v="159"/>
    <n v="0"/>
    <n v="4"/>
    <n v="8.4"/>
    <n v="6"/>
    <n v="1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0"/>
    <x v="21"/>
    <x v="1"/>
    <d v="2026-05-22T11:30:23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4"/>
    <x v="21"/>
    <x v="1"/>
    <d v="2026-05-22T11:30:23"/>
    <x v="160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5"/>
    <x v="21"/>
    <x v="1"/>
    <d v="2026-05-22T11:30:23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6"/>
    <x v="21"/>
    <x v="1"/>
    <d v="2026-05-22T11:30:23"/>
    <x v="160"/>
    <n v="130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"/>
    <x v="21"/>
    <x v="1"/>
    <d v="2026-05-22T11:30:23"/>
    <x v="161"/>
    <n v="17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5"/>
    <x v="21"/>
    <x v="1"/>
    <d v="2026-05-22T11:30:2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8"/>
    <x v="22"/>
    <x v="10"/>
    <d v="2026-05-22T11:30:24"/>
    <x v="162"/>
    <m/>
    <m/>
    <m/>
    <n v="5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9"/>
    <x v="22"/>
    <x v="10"/>
    <d v="2026-05-22T11:30:24"/>
    <x v="130"/>
    <m/>
    <m/>
    <m/>
    <m/>
    <m/>
    <n v="8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4"/>
    <x v="22"/>
    <x v="10"/>
    <d v="2026-05-22T11:30:24"/>
    <x v="163"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"/>
    <x v="22"/>
    <x v="10"/>
    <d v="2026-05-22T11:30:2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7"/>
    <x v="22"/>
    <x v="10"/>
    <d v="2026-05-22T11:30:24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6"/>
    <x v="22"/>
    <x v="10"/>
    <d v="2026-05-22T11:30:24"/>
    <x v="163"/>
    <n v="144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"/>
    <x v="22"/>
    <x v="10"/>
    <d v="2026-05-22T11:30:24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8"/>
    <x v="22"/>
    <x v="10"/>
    <d v="2026-05-22T11:30:24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8"/>
    <x v="23"/>
    <x v="1"/>
    <d v="2026-05-22T11:30:24"/>
    <x v="164"/>
    <m/>
    <m/>
    <m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9"/>
    <x v="23"/>
    <x v="1"/>
    <d v="2026-05-22T11:30:24"/>
    <x v="165"/>
    <m/>
    <m/>
    <m/>
    <m/>
    <m/>
    <n v="34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7"/>
    <x v="23"/>
    <x v="1"/>
    <d v="2026-05-22T11:30:2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0"/>
    <x v="23"/>
    <x v="1"/>
    <d v="2026-05-22T11:30:24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6"/>
    <x v="23"/>
    <x v="1"/>
    <d v="2026-05-22T11:30:24"/>
    <x v="166"/>
    <n v="137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"/>
    <x v="23"/>
    <x v="1"/>
    <d v="2026-05-22T11:30:24"/>
    <x v="167"/>
    <n v="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8"/>
    <x v="23"/>
    <x v="1"/>
    <d v="2026-05-22T11:30:24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2"/>
    <x v="23"/>
    <x v="1"/>
    <d v="2026-05-22T11:30:24"/>
    <x v="13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8"/>
    <x v="24"/>
    <x v="1"/>
    <d v="2026-05-22T11:30:25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9"/>
    <x v="24"/>
    <x v="1"/>
    <d v="2026-05-22T11:30:25"/>
    <x v="117"/>
    <m/>
    <m/>
    <m/>
    <m/>
    <m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4"/>
    <x v="24"/>
    <x v="1"/>
    <d v="2026-05-22T11:30:25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5"/>
    <x v="24"/>
    <x v="1"/>
    <d v="2026-05-22T11:30:25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7"/>
    <x v="24"/>
    <x v="1"/>
    <d v="2026-05-22T11:30:2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6"/>
    <x v="24"/>
    <x v="1"/>
    <d v="2026-05-22T11:30:25"/>
    <x v="168"/>
    <n v="35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"/>
    <x v="24"/>
    <x v="1"/>
    <d v="2026-05-22T11:30:25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8"/>
    <x v="24"/>
    <x v="1"/>
    <d v="2026-05-22T11:30:25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8"/>
    <x v="25"/>
    <x v="1"/>
    <d v="2026-05-22T11:30:25"/>
    <x v="4"/>
    <m/>
    <m/>
    <m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9"/>
    <x v="25"/>
    <x v="1"/>
    <d v="2026-05-22T11:30:25"/>
    <x v="92"/>
    <m/>
    <m/>
    <m/>
    <m/>
    <m/>
    <n v="2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4"/>
    <x v="25"/>
    <x v="1"/>
    <d v="2026-05-22T11:30:25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5"/>
    <x v="25"/>
    <x v="1"/>
    <d v="2026-05-22T11:30:2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7"/>
    <x v="25"/>
    <x v="1"/>
    <d v="2026-05-22T11:30:2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6"/>
    <x v="25"/>
    <x v="1"/>
    <d v="2026-05-22T11:30:25"/>
    <x v="169"/>
    <n v="3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"/>
    <x v="25"/>
    <x v="1"/>
    <d v="2026-05-22T11:30:25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8"/>
    <x v="25"/>
    <x v="1"/>
    <d v="2026-05-22T11:30:2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8"/>
    <x v="26"/>
    <x v="2"/>
    <d v="2026-05-22T11:30:26"/>
    <x v="70"/>
    <m/>
    <m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9"/>
    <x v="26"/>
    <x v="2"/>
    <d v="2026-05-22T11:30:26"/>
    <x v="170"/>
    <m/>
    <m/>
    <m/>
    <m/>
    <m/>
    <n v="2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0"/>
    <x v="19"/>
    <x v="2"/>
    <d v="2026-05-22T11:30:22"/>
    <x v="171"/>
    <m/>
    <m/>
    <m/>
    <m/>
    <m/>
    <m/>
    <m/>
    <n v="75"/>
    <m/>
    <n v="40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1"/>
    <x v="19"/>
    <x v="2"/>
    <d v="2026-05-22T11:30:22"/>
    <x v="172"/>
    <n v="20.8"/>
    <n v="59.2"/>
    <n v="1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0"/>
    <x v="19"/>
    <x v="2"/>
    <d v="2026-05-22T11:30:22"/>
    <x v="29"/>
    <m/>
    <m/>
    <m/>
    <n v="8"/>
    <n v="2"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"/>
    <x v="19"/>
    <x v="2"/>
    <d v="2026-05-22T11:30:22"/>
    <x v="173"/>
    <m/>
    <m/>
    <n v="16"/>
    <n v="8"/>
    <n v="2"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2"/>
    <x v="19"/>
    <x v="2"/>
    <d v="2026-05-22T11:30:22"/>
    <x v="21"/>
    <n v="2.4"/>
    <m/>
    <n v="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10"/>
    <x v="20"/>
    <x v="9"/>
    <d v="2026-05-22T11:30:23"/>
    <x v="115"/>
    <m/>
    <m/>
    <m/>
    <m/>
    <m/>
    <m/>
    <m/>
    <n v="15"/>
    <m/>
    <n v="12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11"/>
    <x v="20"/>
    <x v="9"/>
    <d v="2026-05-22T11:30:23"/>
    <x v="174"/>
    <n v="0"/>
    <n v="1.6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0"/>
    <x v="20"/>
    <x v="9"/>
    <d v="2026-05-22T11:30:23"/>
    <x v="15"/>
    <m/>
    <m/>
    <m/>
    <m/>
    <n v="4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10"/>
    <x v="27"/>
    <x v="7"/>
    <d v="2026-05-22T11:30:2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11"/>
    <x v="27"/>
    <x v="7"/>
    <d v="2026-05-22T11:30:2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2"/>
    <x v="27"/>
    <x v="7"/>
    <d v="2026-05-22T11:30:28"/>
    <x v="86"/>
    <n v="6"/>
    <n v="5"/>
    <n v="0"/>
    <n v="0"/>
    <n v="1"/>
    <n v="1"/>
    <n v="1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4"/>
    <x v="27"/>
    <x v="7"/>
    <d v="2026-05-22T11:30:28"/>
    <x v="71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5"/>
    <x v="27"/>
    <x v="7"/>
    <d v="2026-05-22T11:30:2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6"/>
    <x v="27"/>
    <x v="7"/>
    <d v="2026-05-22T11:30:28"/>
    <x v="71"/>
    <n v="2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7"/>
    <x v="27"/>
    <x v="7"/>
    <d v="2026-05-22T11:30:28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25"/>
    <x v="27"/>
    <x v="7"/>
    <d v="2026-05-22T11:30:28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1"/>
    <x v="20"/>
    <x v="9"/>
    <d v="2026-05-22T11:30:23"/>
    <x v="15"/>
    <m/>
    <m/>
    <m/>
    <m/>
    <n v="4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0"/>
    <x v="21"/>
    <x v="1"/>
    <d v="2026-05-22T11:30:23"/>
    <x v="175"/>
    <m/>
    <m/>
    <m/>
    <m/>
    <m/>
    <m/>
    <m/>
    <n v="77"/>
    <m/>
    <n v="19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1"/>
    <x v="21"/>
    <x v="1"/>
    <d v="2026-05-22T11:30:23"/>
    <x v="176"/>
    <n v="15.2"/>
    <n v="48.8"/>
    <n v="139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0"/>
    <x v="21"/>
    <x v="1"/>
    <d v="2026-05-22T11:30:23"/>
    <x v="10"/>
    <m/>
    <m/>
    <m/>
    <m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"/>
    <x v="21"/>
    <x v="1"/>
    <d v="2026-05-22T11:30:23"/>
    <x v="10"/>
    <m/>
    <m/>
    <m/>
    <m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3"/>
    <x v="21"/>
    <x v="1"/>
    <d v="2026-05-22T11:30:23"/>
    <x v="177"/>
    <m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1"/>
    <x v="21"/>
    <x v="1"/>
    <d v="2026-05-22T11:30:2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2"/>
    <x v="21"/>
    <x v="1"/>
    <d v="2026-05-22T11:30:23"/>
    <x v="178"/>
    <n v="2.4"/>
    <n v="8.8000000000000007"/>
    <n v="4.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0"/>
    <x v="28"/>
    <x v="9"/>
    <d v="2026-05-22T11:30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"/>
    <x v="28"/>
    <x v="9"/>
    <d v="2026-05-22T11:30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2"/>
    <x v="28"/>
    <x v="9"/>
    <d v="2026-05-22T11:30:30"/>
    <x v="4"/>
    <n v="6"/>
    <n v="14"/>
    <m/>
    <m/>
    <n v="1"/>
    <n v="3"/>
    <n v="3"/>
    <n v="7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3"/>
    <x v="28"/>
    <x v="9"/>
    <d v="2026-05-22T11:30:30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4"/>
    <x v="28"/>
    <x v="9"/>
    <d v="2026-05-22T11:30:30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5"/>
    <x v="28"/>
    <x v="9"/>
    <d v="2026-05-22T11:30:3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6"/>
    <x v="28"/>
    <x v="9"/>
    <d v="2026-05-22T11:30:30"/>
    <x v="179"/>
    <n v="57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"/>
    <x v="28"/>
    <x v="9"/>
    <d v="2026-05-22T11:30:30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3"/>
    <x v="21"/>
    <x v="1"/>
    <d v="2026-05-22T11:30:23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2"/>
    <x v="21"/>
    <x v="1"/>
    <d v="2026-05-22T11:30:23"/>
    <x v="180"/>
    <n v="263"/>
    <n v="299"/>
    <n v="1"/>
    <n v="8"/>
    <n v="34"/>
    <n v="63"/>
    <n v="74"/>
    <n v="155"/>
    <n v="106"/>
    <n v="83"/>
    <m/>
    <n v="13"/>
    <n v="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3"/>
    <x v="21"/>
    <x v="1"/>
    <d v="2026-05-22T11:30:23"/>
    <x v="14"/>
    <n v="6"/>
    <n v="1"/>
    <m/>
    <m/>
    <m/>
    <m/>
    <n v="1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4"/>
    <x v="21"/>
    <x v="1"/>
    <d v="2026-05-22T11:30:23"/>
    <x v="43"/>
    <n v="2"/>
    <n v="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5"/>
    <x v="21"/>
    <x v="1"/>
    <d v="2026-05-22T11:30:23"/>
    <x v="0"/>
    <n v="1"/>
    <n v="5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17"/>
    <x v="21"/>
    <x v="1"/>
    <d v="2026-05-22T11:30:2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0"/>
    <x v="22"/>
    <x v="10"/>
    <d v="2026-05-22T11:30:24"/>
    <x v="94"/>
    <m/>
    <m/>
    <m/>
    <m/>
    <m/>
    <m/>
    <m/>
    <n v="19"/>
    <m/>
    <n v="8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1"/>
    <x v="22"/>
    <x v="10"/>
    <d v="2026-05-22T11:30:24"/>
    <x v="181"/>
    <n v="9.6"/>
    <n v="12.8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8"/>
    <x v="29"/>
    <x v="4"/>
    <d v="2026-05-22T11:30:32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9"/>
    <x v="29"/>
    <x v="4"/>
    <d v="2026-05-22T11:30:32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10"/>
    <x v="29"/>
    <x v="4"/>
    <d v="2026-05-22T11:30:32"/>
    <x v="69"/>
    <m/>
    <m/>
    <m/>
    <m/>
    <m/>
    <m/>
    <m/>
    <n v="1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11"/>
    <x v="29"/>
    <x v="4"/>
    <d v="2026-05-22T11:30:32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0"/>
    <x v="29"/>
    <x v="4"/>
    <d v="2026-05-22T11:30:32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1"/>
    <x v="29"/>
    <x v="4"/>
    <d v="2026-05-22T11:30:32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2"/>
    <x v="29"/>
    <x v="4"/>
    <d v="2026-05-22T11:30:32"/>
    <x v="117"/>
    <n v="4"/>
    <n v="9"/>
    <m/>
    <m/>
    <n v="1"/>
    <n v="2"/>
    <n v="1"/>
    <n v="2"/>
    <n v="3"/>
    <n v="1"/>
    <m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3"/>
    <x v="29"/>
    <x v="4"/>
    <d v="2026-05-22T11:30:32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0"/>
    <x v="22"/>
    <x v="10"/>
    <d v="2026-05-22T11:30:24"/>
    <x v="1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"/>
    <x v="22"/>
    <x v="10"/>
    <d v="2026-05-22T11:30:24"/>
    <x v="1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2"/>
    <x v="22"/>
    <x v="10"/>
    <d v="2026-05-22T11:30:24"/>
    <x v="182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"/>
    <x v="22"/>
    <x v="10"/>
    <d v="2026-05-22T11:30:24"/>
    <x v="183"/>
    <n v="76"/>
    <n v="120"/>
    <n v="3"/>
    <n v="4"/>
    <n v="10"/>
    <n v="25"/>
    <n v="31"/>
    <n v="40"/>
    <n v="51"/>
    <n v="19"/>
    <m/>
    <n v="4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"/>
    <x v="22"/>
    <x v="10"/>
    <d v="2026-05-22T11:30:24"/>
    <x v="69"/>
    <n v="1"/>
    <n v="3"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5"/>
    <x v="22"/>
    <x v="10"/>
    <d v="2026-05-22T11:30:24"/>
    <x v="2"/>
    <m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0"/>
    <x v="23"/>
    <x v="1"/>
    <d v="2026-05-22T11:30:24"/>
    <x v="117"/>
    <m/>
    <m/>
    <m/>
    <m/>
    <m/>
    <m/>
    <m/>
    <n v="2"/>
    <m/>
    <n v="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1"/>
    <x v="23"/>
    <x v="1"/>
    <d v="2026-05-22T11:30:24"/>
    <x v="4"/>
    <m/>
    <n v="10.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4"/>
    <x v="29"/>
    <x v="4"/>
    <d v="2026-05-22T11:30:32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5"/>
    <x v="29"/>
    <x v="4"/>
    <d v="2026-05-22T11:30:3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6"/>
    <x v="29"/>
    <x v="4"/>
    <d v="2026-05-22T11:30:32"/>
    <x v="70"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"/>
    <x v="29"/>
    <x v="4"/>
    <d v="2026-05-22T11:30:3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25"/>
    <x v="29"/>
    <x v="4"/>
    <d v="2026-05-22T11:30:32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8"/>
    <x v="30"/>
    <x v="4"/>
    <d v="2026-05-22T11:30:32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9"/>
    <x v="30"/>
    <x v="4"/>
    <d v="2026-05-22T11:30:32"/>
    <x v="15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2"/>
    <x v="30"/>
    <x v="4"/>
    <d v="2026-05-22T11:30:32"/>
    <x v="9"/>
    <n v="5"/>
    <n v="5"/>
    <m/>
    <m/>
    <m/>
    <m/>
    <n v="2"/>
    <n v="5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0"/>
    <x v="23"/>
    <x v="1"/>
    <d v="2026-05-22T11:30:24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"/>
    <x v="23"/>
    <x v="1"/>
    <d v="2026-05-22T11:30:24"/>
    <x v="0"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"/>
    <x v="23"/>
    <x v="1"/>
    <d v="2026-05-22T11:30:24"/>
    <x v="168"/>
    <n v="31"/>
    <n v="45"/>
    <m/>
    <n v="5"/>
    <n v="6"/>
    <n v="9"/>
    <n v="8"/>
    <n v="17"/>
    <n v="20"/>
    <n v="2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"/>
    <x v="23"/>
    <x v="1"/>
    <d v="2026-05-22T11:30:24"/>
    <x v="2"/>
    <n v="3"/>
    <m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4"/>
    <x v="23"/>
    <x v="1"/>
    <d v="2026-05-22T11:30:24"/>
    <x v="166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5"/>
    <x v="23"/>
    <x v="1"/>
    <d v="2026-05-22T11:30:24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0"/>
    <x v="24"/>
    <x v="1"/>
    <d v="2026-05-22T11:30:25"/>
    <x v="9"/>
    <m/>
    <m/>
    <m/>
    <m/>
    <m/>
    <m/>
    <m/>
    <n v="4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1"/>
    <x v="24"/>
    <x v="1"/>
    <d v="2026-05-22T11:30:25"/>
    <x v="49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4"/>
    <x v="31"/>
    <x v="4"/>
    <d v="2026-05-22T11:30:34"/>
    <x v="184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5"/>
    <x v="31"/>
    <x v="4"/>
    <d v="2026-05-22T11:30:34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6"/>
    <x v="31"/>
    <x v="4"/>
    <d v="2026-05-22T11:30:34"/>
    <x v="184"/>
    <n v="32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7"/>
    <x v="31"/>
    <x v="4"/>
    <d v="2026-05-22T11:30:34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25"/>
    <x v="31"/>
    <x v="4"/>
    <d v="2026-05-22T11:30:34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4"/>
    <x v="32"/>
    <x v="0"/>
    <d v="2026-05-22T11:30:35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5"/>
    <x v="32"/>
    <x v="0"/>
    <d v="2026-05-22T11:30:3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6"/>
    <x v="32"/>
    <x v="0"/>
    <d v="2026-05-22T11:30:35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2"/>
    <x v="24"/>
    <x v="1"/>
    <d v="2026-05-22T11:30:25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"/>
    <x v="24"/>
    <x v="1"/>
    <d v="2026-05-22T11:30:25"/>
    <x v="137"/>
    <n v="7"/>
    <n v="18"/>
    <m/>
    <n v="1"/>
    <n v="3"/>
    <n v="3"/>
    <n v="2"/>
    <n v="3"/>
    <n v="4"/>
    <n v="4"/>
    <m/>
    <n v="1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5"/>
    <x v="24"/>
    <x v="1"/>
    <d v="2026-05-22T11:30:25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0"/>
    <x v="25"/>
    <x v="1"/>
    <d v="2026-05-22T11:30:25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1"/>
    <x v="25"/>
    <x v="1"/>
    <d v="2026-05-22T11:30:25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0"/>
    <x v="25"/>
    <x v="1"/>
    <d v="2026-05-22T11:30:2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"/>
    <x v="25"/>
    <x v="1"/>
    <d v="2026-05-22T11:30:2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"/>
    <x v="25"/>
    <x v="1"/>
    <d v="2026-05-22T11:30:25"/>
    <x v="63"/>
    <n v="17"/>
    <n v="13"/>
    <m/>
    <m/>
    <n v="2"/>
    <n v="7"/>
    <n v="3"/>
    <n v="11"/>
    <n v="2"/>
    <n v="4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3"/>
    <x v="33"/>
    <x v="4"/>
    <d v="2026-05-22T11:30:36"/>
    <x v="2"/>
    <n v="1"/>
    <n v="2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4"/>
    <x v="33"/>
    <x v="4"/>
    <d v="2026-05-22T11:30:36"/>
    <x v="96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5"/>
    <x v="33"/>
    <x v="4"/>
    <d v="2026-05-22T11:30:36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6"/>
    <x v="33"/>
    <x v="4"/>
    <d v="2026-05-22T11:30:36"/>
    <x v="96"/>
    <n v="36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"/>
    <x v="33"/>
    <x v="4"/>
    <d v="2026-05-22T11:30:36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8"/>
    <x v="34"/>
    <x v="4"/>
    <d v="2026-05-22T11:30:3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9"/>
    <x v="34"/>
    <x v="4"/>
    <d v="2026-05-22T11:30:36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0"/>
    <x v="34"/>
    <x v="4"/>
    <d v="2026-05-22T11:30:36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"/>
    <x v="25"/>
    <x v="1"/>
    <d v="2026-05-22T11:30:2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0"/>
    <x v="26"/>
    <x v="2"/>
    <d v="2026-05-22T11:30:26"/>
    <x v="1"/>
    <m/>
    <m/>
    <m/>
    <m/>
    <m/>
    <m/>
    <m/>
    <n v="4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1"/>
    <x v="26"/>
    <x v="2"/>
    <d v="2026-05-22T11:30:26"/>
    <x v="66"/>
    <n v="2.4"/>
    <n v="10.4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"/>
    <x v="26"/>
    <x v="2"/>
    <d v="2026-05-22T11:30:26"/>
    <x v="185"/>
    <n v="34"/>
    <n v="33"/>
    <n v="1"/>
    <n v="3"/>
    <n v="4"/>
    <n v="11"/>
    <n v="11"/>
    <n v="11"/>
    <n v="19"/>
    <n v="4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"/>
    <x v="26"/>
    <x v="2"/>
    <d v="2026-05-22T11:30:26"/>
    <x v="186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5"/>
    <x v="26"/>
    <x v="2"/>
    <d v="2026-05-22T11:30:26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6"/>
    <x v="26"/>
    <x v="2"/>
    <d v="2026-05-22T11:30:26"/>
    <x v="186"/>
    <n v="44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"/>
    <x v="26"/>
    <x v="2"/>
    <d v="2026-05-22T11:30:26"/>
    <x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8"/>
    <x v="35"/>
    <x v="2"/>
    <d v="2026-05-22T11:30:26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9"/>
    <x v="35"/>
    <x v="2"/>
    <d v="2026-05-22T11:30:26"/>
    <x v="187"/>
    <m/>
    <m/>
    <m/>
    <m/>
    <m/>
    <n v="1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8"/>
    <x v="36"/>
    <x v="7"/>
    <d v="2026-05-22T11:30:2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9"/>
    <x v="36"/>
    <x v="7"/>
    <d v="2026-05-22T11:30:27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2"/>
    <x v="36"/>
    <x v="7"/>
    <d v="2026-05-22T11:30:27"/>
    <x v="2"/>
    <m/>
    <n v="3"/>
    <m/>
    <m/>
    <m/>
    <m/>
    <n v="1"/>
    <n v="1"/>
    <n v="1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4"/>
    <x v="36"/>
    <x v="7"/>
    <d v="2026-05-22T11:30:27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6"/>
    <x v="36"/>
    <x v="7"/>
    <d v="2026-05-22T11:30:27"/>
    <x v="48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8"/>
    <x v="37"/>
    <x v="7"/>
    <d v="2026-05-22T11:30:2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9"/>
    <x v="37"/>
    <x v="7"/>
    <d v="2026-05-22T11:30:27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10"/>
    <x v="37"/>
    <x v="7"/>
    <d v="2026-05-22T11:30:27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2"/>
    <x v="37"/>
    <x v="7"/>
    <d v="2026-05-22T11:30:27"/>
    <x v="0"/>
    <n v="1"/>
    <n v="5"/>
    <m/>
    <m/>
    <m/>
    <n v="1"/>
    <m/>
    <n v="2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4"/>
    <x v="37"/>
    <x v="7"/>
    <d v="2026-05-22T11:30:27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5"/>
    <x v="37"/>
    <x v="7"/>
    <d v="2026-05-22T11:30:2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6"/>
    <x v="37"/>
    <x v="7"/>
    <d v="2026-05-22T11:30:27"/>
    <x v="95"/>
    <n v="1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7"/>
    <x v="37"/>
    <x v="7"/>
    <d v="2026-05-22T11:30:2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8"/>
    <x v="38"/>
    <x v="7"/>
    <d v="2026-05-22T11:30:2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9"/>
    <x v="38"/>
    <x v="7"/>
    <d v="2026-05-22T11:30:28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11"/>
    <x v="38"/>
    <x v="7"/>
    <d v="2026-05-22T11:30:2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2"/>
    <x v="38"/>
    <x v="7"/>
    <d v="2026-05-22T11:30:28"/>
    <x v="0"/>
    <n v="4"/>
    <n v="2"/>
    <m/>
    <m/>
    <n v="1"/>
    <n v="1"/>
    <m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4"/>
    <x v="38"/>
    <x v="7"/>
    <d v="2026-05-22T11:30:28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5"/>
    <x v="38"/>
    <x v="7"/>
    <d v="2026-05-22T11:30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6"/>
    <x v="38"/>
    <x v="7"/>
    <d v="2026-05-22T11:30:28"/>
    <x v="144"/>
    <n v="1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7"/>
    <x v="38"/>
    <x v="7"/>
    <d v="2026-05-22T11:30:2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9"/>
    <x v="39"/>
    <x v="7"/>
    <d v="2026-05-22T11:30:29"/>
    <x v="15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11"/>
    <x v="39"/>
    <x v="7"/>
    <d v="2026-05-22T11:30:29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2"/>
    <x v="39"/>
    <x v="7"/>
    <d v="2026-05-22T11:30:29"/>
    <x v="145"/>
    <n v="6"/>
    <n v="3"/>
    <n v="1"/>
    <m/>
    <m/>
    <m/>
    <m/>
    <n v="7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4"/>
    <x v="39"/>
    <x v="7"/>
    <d v="2026-05-22T11:30:29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5"/>
    <x v="39"/>
    <x v="7"/>
    <d v="2026-05-22T11:30:2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6"/>
    <x v="39"/>
    <x v="7"/>
    <d v="2026-05-22T11:30:29"/>
    <x v="57"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7"/>
    <x v="39"/>
    <x v="7"/>
    <d v="2026-05-22T11:30:29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8"/>
    <x v="40"/>
    <x v="9"/>
    <d v="2026-05-22T11:30:29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9"/>
    <x v="40"/>
    <x v="9"/>
    <d v="2026-05-22T11:30:29"/>
    <x v="94"/>
    <m/>
    <m/>
    <m/>
    <m/>
    <m/>
    <n v="3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10"/>
    <x v="40"/>
    <x v="9"/>
    <d v="2026-05-22T11:30:2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2"/>
    <x v="40"/>
    <x v="9"/>
    <d v="2026-05-22T11:30:29"/>
    <x v="48"/>
    <n v="11"/>
    <n v="11"/>
    <m/>
    <m/>
    <m/>
    <n v="2"/>
    <n v="1"/>
    <n v="15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4"/>
    <x v="40"/>
    <x v="9"/>
    <d v="2026-05-22T11:30:29"/>
    <x v="188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5"/>
    <x v="40"/>
    <x v="9"/>
    <d v="2026-05-22T11:30:2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6"/>
    <x v="40"/>
    <x v="9"/>
    <d v="2026-05-22T11:30:29"/>
    <x v="188"/>
    <n v="75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7"/>
    <x v="40"/>
    <x v="9"/>
    <d v="2026-05-22T11:30:29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8"/>
    <x v="41"/>
    <x v="9"/>
    <d v="2026-05-22T11:30:30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9"/>
    <x v="41"/>
    <x v="9"/>
    <d v="2026-05-22T11:30:30"/>
    <x v="4"/>
    <m/>
    <m/>
    <m/>
    <m/>
    <m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10"/>
    <x v="41"/>
    <x v="9"/>
    <d v="2026-05-22T11:30:30"/>
    <x v="69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11"/>
    <x v="41"/>
    <x v="9"/>
    <d v="2026-05-22T11:30:30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2"/>
    <x v="41"/>
    <x v="9"/>
    <d v="2026-05-22T11:30:30"/>
    <x v="4"/>
    <n v="6"/>
    <n v="14"/>
    <m/>
    <m/>
    <n v="1"/>
    <n v="3"/>
    <n v="2"/>
    <n v="8"/>
    <n v="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4"/>
    <x v="41"/>
    <x v="9"/>
    <d v="2026-05-22T11:30:30"/>
    <x v="189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5"/>
    <x v="41"/>
    <x v="9"/>
    <d v="2026-05-22T11:30:30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6"/>
    <x v="41"/>
    <x v="9"/>
    <d v="2026-05-22T11:30:30"/>
    <x v="189"/>
    <n v="58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7"/>
    <x v="41"/>
    <x v="9"/>
    <d v="2026-05-22T11:30:30"/>
    <x v="190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8"/>
    <x v="28"/>
    <x v="9"/>
    <d v="2026-05-22T11:30:30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2"/>
    <x v="42"/>
    <x v="9"/>
    <d v="2026-05-22T11:30:37"/>
    <x v="9"/>
    <n v="2"/>
    <n v="8"/>
    <m/>
    <m/>
    <n v="1"/>
    <m/>
    <m/>
    <n v="4"/>
    <n v="2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4"/>
    <x v="42"/>
    <x v="9"/>
    <d v="2026-05-22T11:30:37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5"/>
    <x v="42"/>
    <x v="9"/>
    <d v="2026-05-22T11:30:37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6"/>
    <x v="42"/>
    <x v="9"/>
    <d v="2026-05-22T11:30:37"/>
    <x v="191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"/>
    <x v="42"/>
    <x v="9"/>
    <d v="2026-05-22T11:30:37"/>
    <x v="144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9"/>
    <x v="43"/>
    <x v="9"/>
    <d v="2026-05-22T11:30:38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10"/>
    <x v="43"/>
    <x v="9"/>
    <d v="2026-05-22T11:30:38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2"/>
    <x v="43"/>
    <x v="9"/>
    <d v="2026-05-22T11:30:38"/>
    <x v="69"/>
    <n v="1"/>
    <n v="3"/>
    <m/>
    <m/>
    <m/>
    <m/>
    <m/>
    <n v="3"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9"/>
    <x v="28"/>
    <x v="9"/>
    <d v="2026-05-22T11:30:30"/>
    <x v="48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0"/>
    <x v="28"/>
    <x v="9"/>
    <d v="2026-05-22T11:30:30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1"/>
    <x v="28"/>
    <x v="9"/>
    <d v="2026-05-22T11:30:3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9"/>
    <x v="44"/>
    <x v="9"/>
    <d v="2026-05-22T11:30:31"/>
    <x v="57"/>
    <m/>
    <m/>
    <m/>
    <m/>
    <m/>
    <n v="14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2"/>
    <x v="44"/>
    <x v="9"/>
    <d v="2026-05-22T11:30:31"/>
    <x v="10"/>
    <n v="8"/>
    <n v="6"/>
    <m/>
    <m/>
    <m/>
    <m/>
    <m/>
    <n v="7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4"/>
    <x v="44"/>
    <x v="9"/>
    <d v="2026-05-22T11:30:31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5"/>
    <x v="44"/>
    <x v="9"/>
    <d v="2026-05-22T11:30:31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6"/>
    <x v="44"/>
    <x v="9"/>
    <d v="2026-05-22T11:30:31"/>
    <x v="168"/>
    <n v="3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7"/>
    <x v="44"/>
    <x v="9"/>
    <d v="2026-05-22T11:30:31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9"/>
    <x v="45"/>
    <x v="9"/>
    <d v="2026-05-22T11:30:31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10"/>
    <x v="45"/>
    <x v="9"/>
    <d v="2026-05-22T11:30:31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2"/>
    <x v="45"/>
    <x v="9"/>
    <d v="2026-05-22T11:30:31"/>
    <x v="90"/>
    <m/>
    <n v="5"/>
    <m/>
    <m/>
    <m/>
    <m/>
    <m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4"/>
    <x v="45"/>
    <x v="9"/>
    <d v="2026-05-22T11:30:31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6"/>
    <x v="45"/>
    <x v="9"/>
    <d v="2026-05-22T11:30:31"/>
    <x v="192"/>
    <n v="25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4"/>
    <x v="30"/>
    <x v="4"/>
    <d v="2026-05-22T11:30:32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5"/>
    <x v="30"/>
    <x v="4"/>
    <d v="2026-05-22T11:30:3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6"/>
    <x v="30"/>
    <x v="4"/>
    <d v="2026-05-22T11:30:32"/>
    <x v="193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7"/>
    <x v="30"/>
    <x v="4"/>
    <d v="2026-05-22T11:30:32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25"/>
    <x v="30"/>
    <x v="4"/>
    <d v="2026-05-22T11:30:32"/>
    <x v="48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8"/>
    <x v="46"/>
    <x v="4"/>
    <d v="2026-05-22T11:30:33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9"/>
    <x v="46"/>
    <x v="4"/>
    <d v="2026-05-22T11:30:33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10"/>
    <x v="46"/>
    <x v="4"/>
    <d v="2026-05-22T11:30:33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2"/>
    <x v="46"/>
    <x v="4"/>
    <d v="2026-05-22T11:30:33"/>
    <x v="18"/>
    <n v="9"/>
    <n v="3"/>
    <m/>
    <m/>
    <m/>
    <n v="3"/>
    <n v="2"/>
    <n v="3"/>
    <n v="3"/>
    <n v="0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4"/>
    <x v="46"/>
    <x v="4"/>
    <d v="2026-05-22T11:30:33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5"/>
    <x v="46"/>
    <x v="4"/>
    <d v="2026-05-22T11:30:33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6"/>
    <x v="46"/>
    <x v="4"/>
    <d v="2026-05-22T11:30:33"/>
    <x v="194"/>
    <n v="44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7"/>
    <x v="46"/>
    <x v="4"/>
    <d v="2026-05-22T11:30:33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8"/>
    <x v="47"/>
    <x v="4"/>
    <d v="2026-05-22T11:30:33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9"/>
    <x v="47"/>
    <x v="4"/>
    <d v="2026-05-22T11:30:33"/>
    <x v="10"/>
    <m/>
    <m/>
    <m/>
    <m/>
    <m/>
    <n v="4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11"/>
    <x v="47"/>
    <x v="4"/>
    <d v="2026-05-22T11:30:33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2"/>
    <x v="47"/>
    <x v="4"/>
    <d v="2026-05-22T11:30:33"/>
    <x v="9"/>
    <n v="8"/>
    <n v="2"/>
    <m/>
    <n v="1"/>
    <m/>
    <m/>
    <n v="2"/>
    <n v="2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4"/>
    <x v="47"/>
    <x v="4"/>
    <d v="2026-05-22T11:30:33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5"/>
    <x v="47"/>
    <x v="4"/>
    <d v="2026-05-22T11:30:33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6"/>
    <x v="47"/>
    <x v="4"/>
    <d v="2026-05-22T11:30:33"/>
    <x v="195"/>
    <n v="18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"/>
    <x v="47"/>
    <x v="4"/>
    <d v="2026-05-22T11:30:33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25"/>
    <x v="47"/>
    <x v="4"/>
    <d v="2026-05-22T11:30:33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8"/>
    <x v="48"/>
    <x v="4"/>
    <d v="2026-05-22T11:30:3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9"/>
    <x v="48"/>
    <x v="4"/>
    <d v="2026-05-22T11:30:34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2"/>
    <x v="48"/>
    <x v="4"/>
    <d v="2026-05-22T11:30:34"/>
    <x v="0"/>
    <n v="1"/>
    <n v="5"/>
    <m/>
    <m/>
    <m/>
    <n v="1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4"/>
    <x v="48"/>
    <x v="4"/>
    <d v="2026-05-22T11:30:34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5"/>
    <x v="48"/>
    <x v="4"/>
    <d v="2026-05-22T11:30:3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6"/>
    <x v="48"/>
    <x v="4"/>
    <d v="2026-05-22T11:30:34"/>
    <x v="196"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"/>
    <x v="48"/>
    <x v="4"/>
    <d v="2026-05-22T11:30:34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8"/>
    <x v="31"/>
    <x v="4"/>
    <d v="2026-05-22T11:30:34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9"/>
    <x v="31"/>
    <x v="4"/>
    <d v="2026-05-22T11:30:3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10"/>
    <x v="31"/>
    <x v="4"/>
    <d v="2026-05-22T11:30:34"/>
    <x v="90"/>
    <m/>
    <m/>
    <m/>
    <m/>
    <m/>
    <m/>
    <m/>
    <n v="0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11"/>
    <x v="31"/>
    <x v="4"/>
    <d v="2026-05-22T11:30:34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2"/>
    <x v="31"/>
    <x v="4"/>
    <d v="2026-05-22T11:30:34"/>
    <x v="9"/>
    <n v="2"/>
    <n v="8"/>
    <m/>
    <n v="1"/>
    <m/>
    <n v="2"/>
    <n v="3"/>
    <n v="1"/>
    <m/>
    <n v="0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6"/>
    <x v="49"/>
    <x v="5"/>
    <d v="2026-05-22T11:30:39"/>
    <x v="167"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8"/>
    <x v="50"/>
    <x v="10"/>
    <d v="2026-05-22T11:30:39"/>
    <x v="10"/>
    <m/>
    <m/>
    <m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9"/>
    <x v="50"/>
    <x v="10"/>
    <d v="2026-05-22T11:30:39"/>
    <x v="18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0"/>
    <x v="50"/>
    <x v="10"/>
    <d v="2026-05-22T11:30:39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1"/>
    <x v="50"/>
    <x v="10"/>
    <d v="2026-05-22T11:30:3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2"/>
    <x v="50"/>
    <x v="10"/>
    <d v="2026-05-22T11:30:39"/>
    <x v="13"/>
    <n v="7"/>
    <n v="8"/>
    <m/>
    <m/>
    <n v="1"/>
    <n v="0"/>
    <n v="7"/>
    <n v="3"/>
    <n v="3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4"/>
    <x v="50"/>
    <x v="10"/>
    <d v="2026-05-22T11:30:39"/>
    <x v="197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5"/>
    <x v="50"/>
    <x v="10"/>
    <d v="2026-05-22T11:30:3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16"/>
    <x v="31"/>
    <x v="4"/>
    <d v="2026-05-22T11:30:3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20"/>
    <x v="31"/>
    <x v="4"/>
    <d v="2026-05-22T11:30:34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7"/>
    <x v="32"/>
    <x v="0"/>
    <d v="2026-05-22T11:30:35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8"/>
    <x v="51"/>
    <x v="0"/>
    <d v="2026-05-22T11:30:35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9"/>
    <x v="51"/>
    <x v="0"/>
    <d v="2026-05-22T11:30:35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10"/>
    <x v="51"/>
    <x v="0"/>
    <d v="2026-05-22T11:30:35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2"/>
    <x v="51"/>
    <x v="0"/>
    <d v="2026-05-22T11:30:35"/>
    <x v="86"/>
    <n v="5"/>
    <n v="6"/>
    <m/>
    <m/>
    <m/>
    <n v="2"/>
    <n v="4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4"/>
    <x v="51"/>
    <x v="0"/>
    <d v="2026-05-22T11:30:35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5"/>
    <x v="51"/>
    <x v="0"/>
    <d v="2026-05-22T11:30:35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6"/>
    <x v="51"/>
    <x v="0"/>
    <d v="2026-05-22T11:30:35"/>
    <x v="122"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7"/>
    <x v="51"/>
    <x v="0"/>
    <d v="2026-05-22T11:30:35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25"/>
    <x v="51"/>
    <x v="0"/>
    <d v="2026-05-22T11:30:3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8"/>
    <x v="33"/>
    <x v="4"/>
    <d v="2026-05-22T11:30:36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9"/>
    <x v="33"/>
    <x v="4"/>
    <d v="2026-05-22T11:30:36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0"/>
    <x v="33"/>
    <x v="4"/>
    <d v="2026-05-22T11:30:36"/>
    <x v="69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1"/>
    <x v="33"/>
    <x v="4"/>
    <d v="2026-05-22T11:30:36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"/>
    <x v="52"/>
    <x v="11"/>
    <d v="2026-05-22T11:30:44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8"/>
    <x v="53"/>
    <x v="11"/>
    <d v="2026-05-22T11:30:45"/>
    <x v="15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9"/>
    <x v="53"/>
    <x v="11"/>
    <d v="2026-05-22T11:30:45"/>
    <x v="48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10"/>
    <x v="53"/>
    <x v="11"/>
    <d v="2026-05-22T11:30:45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11"/>
    <x v="53"/>
    <x v="11"/>
    <d v="2026-05-22T11:30:45"/>
    <x v="49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2"/>
    <x v="53"/>
    <x v="11"/>
    <d v="2026-05-22T11:30:45"/>
    <x v="137"/>
    <n v="10"/>
    <n v="15"/>
    <m/>
    <n v="1"/>
    <n v="2"/>
    <n v="3"/>
    <n v="5"/>
    <n v="7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4"/>
    <x v="53"/>
    <x v="11"/>
    <d v="2026-05-22T11:30:45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5"/>
    <x v="53"/>
    <x v="11"/>
    <d v="2026-05-22T11:30:4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0"/>
    <x v="33"/>
    <x v="4"/>
    <d v="2026-05-22T11:30:36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"/>
    <x v="33"/>
    <x v="4"/>
    <d v="2026-05-22T11:30:36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2"/>
    <x v="33"/>
    <x v="4"/>
    <d v="2026-05-22T11:30:36"/>
    <x v="68"/>
    <n v="8"/>
    <n v="15"/>
    <m/>
    <m/>
    <n v="3"/>
    <n v="3"/>
    <n v="4"/>
    <n v="4"/>
    <n v="5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2"/>
    <x v="34"/>
    <x v="4"/>
    <d v="2026-05-22T11:30:36"/>
    <x v="1"/>
    <n v="3"/>
    <n v="5"/>
    <m/>
    <m/>
    <m/>
    <m/>
    <n v="1"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4"/>
    <x v="34"/>
    <x v="4"/>
    <d v="2026-05-22T11:30:36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5"/>
    <x v="34"/>
    <x v="4"/>
    <d v="2026-05-22T11:30:3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6"/>
    <x v="34"/>
    <x v="4"/>
    <d v="2026-05-22T11:30:36"/>
    <x v="181"/>
    <n v="23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"/>
    <x v="34"/>
    <x v="4"/>
    <d v="2026-05-22T11:30:3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7"/>
    <x v="53"/>
    <x v="11"/>
    <d v="2026-05-22T11:30:4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8"/>
    <x v="54"/>
    <x v="11"/>
    <d v="2026-05-22T11:30:4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9"/>
    <x v="54"/>
    <x v="11"/>
    <d v="2026-05-22T11:30:45"/>
    <x v="69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10"/>
    <x v="54"/>
    <x v="11"/>
    <d v="2026-05-22T11:30:45"/>
    <x v="30"/>
    <m/>
    <m/>
    <m/>
    <m/>
    <m/>
    <m/>
    <m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11"/>
    <x v="54"/>
    <x v="11"/>
    <d v="2026-05-22T11:30:45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2"/>
    <x v="54"/>
    <x v="11"/>
    <d v="2026-05-22T11:30:45"/>
    <x v="90"/>
    <n v="2"/>
    <n v="3"/>
    <m/>
    <n v="1"/>
    <m/>
    <n v="1"/>
    <m/>
    <n v="1"/>
    <n v="1"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4"/>
    <x v="54"/>
    <x v="11"/>
    <d v="2026-05-22T11:30:45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5"/>
    <x v="54"/>
    <x v="11"/>
    <d v="2026-05-22T11:30:4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9"/>
    <x v="42"/>
    <x v="9"/>
    <d v="2026-05-22T11:30:37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10"/>
    <x v="42"/>
    <x v="9"/>
    <d v="2026-05-22T11:30:37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11"/>
    <x v="42"/>
    <x v="9"/>
    <d v="2026-05-22T11:30:3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4"/>
    <x v="43"/>
    <x v="9"/>
    <d v="2026-05-22T11:30:38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5"/>
    <x v="43"/>
    <x v="9"/>
    <d v="2026-05-22T11:30:3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6"/>
    <x v="43"/>
    <x v="9"/>
    <d v="2026-05-22T11:30:38"/>
    <x v="181"/>
    <n v="25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7"/>
    <x v="43"/>
    <x v="9"/>
    <d v="2026-05-22T11:30:3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4"/>
    <x v="55"/>
    <x v="5"/>
    <d v="2026-05-22T11:30:38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6"/>
    <x v="55"/>
    <x v="5"/>
    <d v="2026-05-22T11:30:38"/>
    <x v="200"/>
    <n v="3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8"/>
    <x v="56"/>
    <x v="0"/>
    <d v="2026-05-22T11:30:39"/>
    <x v="1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"/>
    <x v="56"/>
    <x v="0"/>
    <d v="2026-05-22T11:30:39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0"/>
    <x v="56"/>
    <x v="0"/>
    <d v="2026-05-22T11:30:39"/>
    <x v="90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"/>
    <x v="56"/>
    <x v="0"/>
    <d v="2026-05-22T11:30:39"/>
    <x v="9"/>
    <n v="6"/>
    <n v="4"/>
    <m/>
    <m/>
    <m/>
    <m/>
    <n v="4"/>
    <n v="3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4"/>
    <x v="56"/>
    <x v="0"/>
    <d v="2026-05-22T11:30:39"/>
    <x v="75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5"/>
    <x v="56"/>
    <x v="0"/>
    <d v="2026-05-22T11:30:3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6"/>
    <x v="56"/>
    <x v="0"/>
    <d v="2026-05-22T11:30:39"/>
    <x v="75"/>
    <n v="45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"/>
    <x v="56"/>
    <x v="0"/>
    <d v="2026-05-22T11:30:39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5"/>
    <x v="56"/>
    <x v="0"/>
    <d v="2026-05-22T11:30:39"/>
    <x v="26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4"/>
    <x v="49"/>
    <x v="5"/>
    <d v="2026-05-22T11:30:39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6"/>
    <x v="50"/>
    <x v="10"/>
    <d v="2026-05-22T11:30:39"/>
    <x v="197"/>
    <n v="52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"/>
    <x v="50"/>
    <x v="10"/>
    <d v="2026-05-22T11:30:39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8"/>
    <x v="57"/>
    <x v="10"/>
    <d v="2026-05-22T11:30:40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9"/>
    <x v="57"/>
    <x v="10"/>
    <d v="2026-05-22T11:30:40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10"/>
    <x v="57"/>
    <x v="10"/>
    <d v="2026-05-22T11:30:4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25"/>
    <x v="58"/>
    <x v="11"/>
    <d v="2026-05-22T11:30:46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8"/>
    <x v="59"/>
    <x v="11"/>
    <d v="2026-05-22T11:30:46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9"/>
    <x v="59"/>
    <x v="11"/>
    <d v="2026-05-22T11:30:46"/>
    <x v="10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10"/>
    <x v="59"/>
    <x v="11"/>
    <d v="2026-05-22T11:30:46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0"/>
    <x v="59"/>
    <x v="11"/>
    <d v="2026-05-22T11:30:46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1"/>
    <x v="59"/>
    <x v="11"/>
    <d v="2026-05-22T11:30:46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22"/>
    <x v="59"/>
    <x v="11"/>
    <d v="2026-05-22T11:30:4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2"/>
    <x v="59"/>
    <x v="11"/>
    <d v="2026-05-22T11:30:46"/>
    <x v="117"/>
    <n v="4"/>
    <n v="9"/>
    <m/>
    <m/>
    <n v="1"/>
    <m/>
    <n v="3"/>
    <n v="6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11"/>
    <x v="57"/>
    <x v="10"/>
    <d v="2026-05-22T11:30:40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2"/>
    <x v="57"/>
    <x v="10"/>
    <d v="2026-05-22T11:30:40"/>
    <x v="1"/>
    <n v="2"/>
    <n v="6"/>
    <m/>
    <m/>
    <n v="1"/>
    <m/>
    <n v="2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4"/>
    <x v="57"/>
    <x v="10"/>
    <d v="2026-05-22T11:30:40"/>
    <x v="185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5"/>
    <x v="57"/>
    <x v="10"/>
    <d v="2026-05-22T11:30:40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6"/>
    <x v="57"/>
    <x v="10"/>
    <d v="2026-05-22T11:30:40"/>
    <x v="185"/>
    <n v="3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8"/>
    <x v="60"/>
    <x v="10"/>
    <d v="2026-05-22T11:30:41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9"/>
    <x v="60"/>
    <x v="10"/>
    <d v="2026-05-22T11:30:41"/>
    <x v="4"/>
    <m/>
    <m/>
    <m/>
    <m/>
    <m/>
    <n v="6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0"/>
    <x v="60"/>
    <x v="10"/>
    <d v="2026-05-22T11:30:41"/>
    <x v="2"/>
    <m/>
    <m/>
    <m/>
    <m/>
    <m/>
    <m/>
    <m/>
    <n v="1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22"/>
    <x v="60"/>
    <x v="10"/>
    <d v="2026-05-22T11:30:41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2"/>
    <x v="60"/>
    <x v="10"/>
    <d v="2026-05-22T11:30:41"/>
    <x v="26"/>
    <n v="8"/>
    <n v="9"/>
    <m/>
    <m/>
    <m/>
    <n v="1"/>
    <n v="3"/>
    <n v="3"/>
    <n v="7"/>
    <n v="1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5"/>
    <x v="60"/>
    <x v="10"/>
    <d v="2026-05-22T11:30:41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4"/>
    <x v="60"/>
    <x v="10"/>
    <d v="2026-05-22T11:30:41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5"/>
    <x v="60"/>
    <x v="10"/>
    <d v="2026-05-22T11:30:4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6"/>
    <x v="60"/>
    <x v="10"/>
    <d v="2026-05-22T11:30:41"/>
    <x v="201"/>
    <n v="26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"/>
    <x v="60"/>
    <x v="10"/>
    <d v="2026-05-22T11:30:41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4"/>
    <x v="61"/>
    <x v="10"/>
    <d v="2026-05-22T11:30:41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5"/>
    <x v="61"/>
    <x v="10"/>
    <d v="2026-05-22T11:30:41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6"/>
    <x v="61"/>
    <x v="10"/>
    <d v="2026-05-22T11:30:41"/>
    <x v="86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7"/>
    <x v="61"/>
    <x v="10"/>
    <d v="2026-05-22T11:30:4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8"/>
    <x v="62"/>
    <x v="10"/>
    <d v="2026-05-22T11:30:4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9"/>
    <x v="62"/>
    <x v="10"/>
    <d v="2026-05-22T11:30:42"/>
    <x v="21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10"/>
    <x v="62"/>
    <x v="10"/>
    <d v="2026-05-22T11:30:42"/>
    <x v="2"/>
    <m/>
    <m/>
    <m/>
    <m/>
    <m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11"/>
    <x v="62"/>
    <x v="10"/>
    <d v="2026-05-22T11:30:42"/>
    <x v="41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2"/>
    <x v="62"/>
    <x v="10"/>
    <d v="2026-05-22T11:30:42"/>
    <x v="39"/>
    <n v="6"/>
    <n v="12"/>
    <n v="1"/>
    <m/>
    <m/>
    <n v="1"/>
    <n v="1"/>
    <n v="5"/>
    <n v="7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4"/>
    <x v="62"/>
    <x v="10"/>
    <d v="2026-05-22T11:30:42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5"/>
    <x v="62"/>
    <x v="10"/>
    <d v="2026-05-22T11:30:4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6"/>
    <x v="62"/>
    <x v="10"/>
    <d v="2026-05-22T11:30:42"/>
    <x v="202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7"/>
    <x v="62"/>
    <x v="10"/>
    <d v="2026-05-22T11:30:42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8"/>
    <x v="63"/>
    <x v="10"/>
    <d v="2026-05-22T11:30:4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9"/>
    <x v="63"/>
    <x v="10"/>
    <d v="2026-05-22T11:30:42"/>
    <x v="21"/>
    <m/>
    <m/>
    <m/>
    <m/>
    <m/>
    <n v="12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2"/>
    <x v="63"/>
    <x v="10"/>
    <d v="2026-05-22T11:30:42"/>
    <x v="10"/>
    <n v="12"/>
    <n v="2"/>
    <m/>
    <m/>
    <m/>
    <n v="1"/>
    <n v="1"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4"/>
    <x v="63"/>
    <x v="10"/>
    <d v="2026-05-22T11:30:42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5"/>
    <x v="63"/>
    <x v="10"/>
    <d v="2026-05-22T11:30:42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6"/>
    <x v="63"/>
    <x v="10"/>
    <d v="2026-05-22T11:30:42"/>
    <x v="45"/>
    <n v="3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"/>
    <x v="63"/>
    <x v="10"/>
    <d v="2026-05-22T11:30:42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0"/>
    <x v="64"/>
    <x v="10"/>
    <d v="2026-05-22T11:30:4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1"/>
    <x v="64"/>
    <x v="10"/>
    <d v="2026-05-22T11:30:4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"/>
    <x v="64"/>
    <x v="10"/>
    <d v="2026-05-22T11:30:43"/>
    <x v="43"/>
    <n v="0"/>
    <n v="2"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"/>
    <x v="64"/>
    <x v="10"/>
    <d v="2026-05-22T11:30:43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5"/>
    <x v="64"/>
    <x v="10"/>
    <d v="2026-05-22T11:30:4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6"/>
    <x v="64"/>
    <x v="10"/>
    <d v="2026-05-22T11:30:43"/>
    <x v="190"/>
    <n v="1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"/>
    <x v="64"/>
    <x v="10"/>
    <d v="2026-05-22T11:30:43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8"/>
    <x v="65"/>
    <x v="6"/>
    <d v="2026-05-22T11:30:43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9"/>
    <x v="65"/>
    <x v="6"/>
    <d v="2026-05-22T11:30:43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"/>
    <x v="65"/>
    <x v="6"/>
    <d v="2026-05-22T11:30:43"/>
    <x v="26"/>
    <n v="10"/>
    <n v="7"/>
    <m/>
    <m/>
    <m/>
    <n v="5"/>
    <n v="3"/>
    <n v="5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4"/>
    <x v="65"/>
    <x v="6"/>
    <d v="2026-05-22T11:30:43"/>
    <x v="127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5"/>
    <x v="65"/>
    <x v="6"/>
    <d v="2026-05-22T11:30:43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6"/>
    <x v="65"/>
    <x v="6"/>
    <d v="2026-05-22T11:30:43"/>
    <x v="127"/>
    <n v="11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"/>
    <x v="65"/>
    <x v="6"/>
    <d v="2026-05-22T11:30:43"/>
    <x v="195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9"/>
    <x v="66"/>
    <x v="6"/>
    <d v="2026-05-22T11:30:44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"/>
    <x v="66"/>
    <x v="6"/>
    <d v="2026-05-22T11:30:44"/>
    <x v="2"/>
    <n v="3"/>
    <m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"/>
    <x v="66"/>
    <x v="6"/>
    <d v="2026-05-22T11:30:44"/>
    <x v="203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5"/>
    <x v="66"/>
    <x v="6"/>
    <d v="2026-05-22T11:30:44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6"/>
    <x v="66"/>
    <x v="6"/>
    <d v="2026-05-22T11:30:44"/>
    <x v="203"/>
    <n v="4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"/>
    <x v="66"/>
    <x v="6"/>
    <d v="2026-05-22T11:30:44"/>
    <x v="117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8"/>
    <x v="52"/>
    <x v="11"/>
    <d v="2026-05-22T11:30:44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"/>
    <x v="59"/>
    <x v="11"/>
    <d v="2026-05-22T11:30:4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9"/>
    <x v="67"/>
    <x v="11"/>
    <d v="2026-05-22T11:30:47"/>
    <x v="10"/>
    <m/>
    <m/>
    <m/>
    <m/>
    <m/>
    <n v="8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11"/>
    <x v="67"/>
    <x v="11"/>
    <d v="2026-05-22T11:30:47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2"/>
    <x v="67"/>
    <x v="11"/>
    <d v="2026-05-22T11:30:47"/>
    <x v="1"/>
    <n v="3"/>
    <n v="5"/>
    <m/>
    <m/>
    <n v="1"/>
    <m/>
    <m/>
    <n v="4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4"/>
    <x v="67"/>
    <x v="11"/>
    <d v="2026-05-22T11:30:47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5"/>
    <x v="67"/>
    <x v="11"/>
    <d v="2026-05-22T11:30:4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6"/>
    <x v="67"/>
    <x v="11"/>
    <d v="2026-05-22T11:30:47"/>
    <x v="204"/>
    <n v="3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7"/>
    <x v="67"/>
    <x v="11"/>
    <d v="2026-05-22T11:30:47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7"/>
    <x v="68"/>
    <x v="0"/>
    <d v="2026-05-22T11:30:48"/>
    <x v="187"/>
    <n v="8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8"/>
    <x v="69"/>
    <x v="0"/>
    <d v="2026-05-22T11:30:49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2"/>
    <x v="69"/>
    <x v="0"/>
    <d v="2026-05-22T11:30:49"/>
    <x v="2"/>
    <m/>
    <n v="3"/>
    <m/>
    <m/>
    <m/>
    <n v="2"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4"/>
    <x v="69"/>
    <x v="0"/>
    <d v="2026-05-22T11:30:49"/>
    <x v="7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5"/>
    <x v="69"/>
    <x v="0"/>
    <d v="2026-05-22T11:30:49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6"/>
    <x v="69"/>
    <x v="0"/>
    <d v="2026-05-22T11:30:49"/>
    <x v="74"/>
    <n v="1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7"/>
    <x v="69"/>
    <x v="0"/>
    <d v="2026-05-22T11:30:49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8"/>
    <x v="70"/>
    <x v="0"/>
    <d v="2026-05-22T11:30:49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6"/>
    <x v="53"/>
    <x v="11"/>
    <d v="2026-05-22T11:30:45"/>
    <x v="198"/>
    <n v="38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6"/>
    <x v="54"/>
    <x v="11"/>
    <d v="2026-05-22T11:30:45"/>
    <x v="199"/>
    <n v="2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7"/>
    <x v="54"/>
    <x v="11"/>
    <d v="2026-05-22T11:30:45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8"/>
    <x v="58"/>
    <x v="11"/>
    <d v="2026-05-22T11:30:46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9"/>
    <x v="58"/>
    <x v="11"/>
    <d v="2026-05-22T11:30:46"/>
    <x v="137"/>
    <m/>
    <m/>
    <m/>
    <m/>
    <m/>
    <n v="10"/>
    <n v="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10"/>
    <x v="58"/>
    <x v="11"/>
    <d v="2026-05-22T11:30:46"/>
    <x v="15"/>
    <m/>
    <m/>
    <m/>
    <m/>
    <m/>
    <m/>
    <m/>
    <n v="9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11"/>
    <x v="58"/>
    <x v="11"/>
    <d v="2026-05-22T11:30:46"/>
    <x v="99"/>
    <m/>
    <n v="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2"/>
    <x v="58"/>
    <x v="11"/>
    <d v="2026-05-22T11:30:46"/>
    <x v="94"/>
    <n v="10"/>
    <n v="26"/>
    <m/>
    <n v="1"/>
    <n v="1"/>
    <n v="5"/>
    <n v="3"/>
    <n v="5"/>
    <n v="7"/>
    <n v="10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"/>
    <x v="70"/>
    <x v="0"/>
    <d v="2026-05-22T11:30:49"/>
    <x v="9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9"/>
    <x v="0"/>
    <x v="0"/>
    <d v="2026-05-22T11:30:50"/>
    <x v="14"/>
    <m/>
    <m/>
    <m/>
    <m/>
    <m/>
    <n v="4"/>
    <n v="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0"/>
    <x v="0"/>
    <x v="0"/>
    <d v="2026-05-22T11:30:50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0"/>
    <x v="0"/>
    <x v="0"/>
    <d v="2026-05-22T11:30:50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"/>
    <x v="0"/>
    <x v="0"/>
    <d v="2026-05-22T11:30:50"/>
    <x v="1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"/>
    <x v="0"/>
    <x v="0"/>
    <d v="2026-05-22T11:30:50"/>
    <x v="90"/>
    <n v="2"/>
    <n v="3"/>
    <m/>
    <m/>
    <m/>
    <m/>
    <m/>
    <n v="2"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"/>
    <x v="0"/>
    <x v="0"/>
    <d v="2026-05-22T11:30:50"/>
    <x v="69"/>
    <n v="3"/>
    <n v="1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"/>
    <x v="0"/>
    <x v="0"/>
    <d v="2026-05-22T11:30:50"/>
    <x v="205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16"/>
    <x v="58"/>
    <x v="11"/>
    <d v="2026-05-22T11:30:46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33"/>
    <x v="58"/>
    <x v="11"/>
    <d v="2026-05-22T11:30:46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20"/>
    <x v="58"/>
    <x v="11"/>
    <d v="2026-05-22T11:30:46"/>
    <x v="0"/>
    <n v="3"/>
    <n v="3"/>
    <m/>
    <m/>
    <m/>
    <n v="2"/>
    <n v="3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4"/>
    <x v="58"/>
    <x v="11"/>
    <d v="2026-05-22T11:30:46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5"/>
    <x v="58"/>
    <x v="11"/>
    <d v="2026-05-22T11:30:4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6"/>
    <x v="58"/>
    <x v="11"/>
    <d v="2026-05-22T11:30:46"/>
    <x v="17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7"/>
    <x v="58"/>
    <x v="11"/>
    <d v="2026-05-22T11:30:4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3"/>
    <x v="59"/>
    <x v="11"/>
    <d v="2026-05-22T11:30:46"/>
    <x v="2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0"/>
    <x v="71"/>
    <x v="0"/>
    <d v="2026-05-22T11:30:50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"/>
    <x v="71"/>
    <x v="0"/>
    <d v="2026-05-22T11:30:50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"/>
    <x v="71"/>
    <x v="0"/>
    <d v="2026-05-22T11:30:50"/>
    <x v="145"/>
    <n v="5"/>
    <n v="4"/>
    <m/>
    <m/>
    <m/>
    <m/>
    <n v="3"/>
    <n v="1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"/>
    <x v="71"/>
    <x v="0"/>
    <d v="2026-05-22T11:30:50"/>
    <x v="43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"/>
    <x v="71"/>
    <x v="0"/>
    <d v="2026-05-22T11:30:50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5"/>
    <x v="71"/>
    <x v="0"/>
    <d v="2026-05-22T11:30:5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6"/>
    <x v="71"/>
    <x v="0"/>
    <d v="2026-05-22T11:30:50"/>
    <x v="122"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"/>
    <x v="71"/>
    <x v="0"/>
    <d v="2026-05-22T11:30:50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4"/>
    <x v="59"/>
    <x v="11"/>
    <d v="2026-05-22T11:30:46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5"/>
    <x v="59"/>
    <x v="11"/>
    <d v="2026-05-22T11:30:4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6"/>
    <x v="59"/>
    <x v="11"/>
    <d v="2026-05-22T11:30:46"/>
    <x v="187"/>
    <n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8"/>
    <x v="72"/>
    <x v="11"/>
    <d v="2026-05-22T11:30:47"/>
    <x v="21"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9"/>
    <x v="72"/>
    <x v="11"/>
    <d v="2026-05-22T11:30:47"/>
    <x v="131"/>
    <m/>
    <m/>
    <m/>
    <m/>
    <m/>
    <n v="3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10"/>
    <x v="72"/>
    <x v="11"/>
    <d v="2026-05-22T11:30:47"/>
    <x v="90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11"/>
    <x v="72"/>
    <x v="11"/>
    <d v="2026-05-22T11:30:47"/>
    <x v="18"/>
    <m/>
    <n v="9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0"/>
    <x v="72"/>
    <x v="11"/>
    <d v="2026-05-22T11:30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5"/>
    <x v="71"/>
    <x v="0"/>
    <d v="2026-05-22T11:30:50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9"/>
    <x v="73"/>
    <x v="0"/>
    <d v="2026-05-22T11:30:51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10"/>
    <x v="73"/>
    <x v="0"/>
    <d v="2026-05-22T11:30:51"/>
    <x v="2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2"/>
    <x v="73"/>
    <x v="0"/>
    <d v="2026-05-22T11:30:51"/>
    <x v="9"/>
    <n v="4"/>
    <n v="6"/>
    <m/>
    <m/>
    <m/>
    <m/>
    <m/>
    <n v="3"/>
    <n v="5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4"/>
    <x v="73"/>
    <x v="0"/>
    <d v="2026-05-22T11:30:51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5"/>
    <x v="73"/>
    <x v="0"/>
    <d v="2026-05-22T11:30:51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6"/>
    <x v="73"/>
    <x v="0"/>
    <d v="2026-05-22T11:30:51"/>
    <x v="206"/>
    <n v="33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7"/>
    <x v="73"/>
    <x v="0"/>
    <d v="2026-05-22T11:30:51"/>
    <x v="68"/>
    <n v="1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1"/>
    <x v="72"/>
    <x v="11"/>
    <d v="2026-05-22T11:30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2"/>
    <x v="72"/>
    <x v="11"/>
    <d v="2026-05-22T11:30:47"/>
    <x v="76"/>
    <n v="19"/>
    <n v="32"/>
    <m/>
    <n v="3"/>
    <n v="1"/>
    <n v="6"/>
    <n v="6"/>
    <n v="15"/>
    <n v="16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3"/>
    <x v="72"/>
    <x v="11"/>
    <d v="2026-05-22T11:30:47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4"/>
    <x v="72"/>
    <x v="11"/>
    <d v="2026-05-22T11:30:47"/>
    <x v="207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5"/>
    <x v="72"/>
    <x v="11"/>
    <d v="2026-05-22T11:30:4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6"/>
    <x v="72"/>
    <x v="11"/>
    <d v="2026-05-22T11:30:47"/>
    <x v="207"/>
    <n v="88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8"/>
    <x v="74"/>
    <x v="0"/>
    <d v="2026-05-22T11:30:4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9"/>
    <x v="74"/>
    <x v="0"/>
    <d v="2026-05-22T11:30:48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"/>
    <x v="74"/>
    <x v="0"/>
    <d v="2026-05-22T11:30:48"/>
    <x v="14"/>
    <n v="4"/>
    <n v="3"/>
    <m/>
    <m/>
    <m/>
    <n v="1"/>
    <m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4"/>
    <x v="74"/>
    <x v="0"/>
    <d v="2026-05-22T11:30:48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5"/>
    <x v="74"/>
    <x v="0"/>
    <d v="2026-05-22T11:30:48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7"/>
    <x v="74"/>
    <x v="0"/>
    <d v="2026-05-22T11:30:4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6"/>
    <x v="74"/>
    <x v="0"/>
    <d v="2026-05-22T11:30:48"/>
    <x v="93"/>
    <n v="3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"/>
    <x v="74"/>
    <x v="0"/>
    <d v="2026-05-22T11:30:48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8"/>
    <x v="74"/>
    <x v="0"/>
    <d v="2026-05-22T11:30:48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8"/>
    <x v="68"/>
    <x v="0"/>
    <d v="2026-05-22T11:30:48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7"/>
    <x v="75"/>
    <x v="12"/>
    <d v="2026-05-22T11:30:5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4"/>
    <x v="76"/>
    <x v="12"/>
    <d v="2026-05-22T11:30:53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6"/>
    <x v="76"/>
    <x v="12"/>
    <d v="2026-05-22T11:30:53"/>
    <x v="144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8"/>
    <x v="77"/>
    <x v="12"/>
    <d v="2026-05-22T11:30:5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9"/>
    <x v="77"/>
    <x v="12"/>
    <d v="2026-05-22T11:30:54"/>
    <x v="29"/>
    <m/>
    <m/>
    <m/>
    <m/>
    <m/>
    <n v="2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0"/>
    <x v="77"/>
    <x v="12"/>
    <d v="2026-05-22T11:30:54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1"/>
    <x v="77"/>
    <x v="12"/>
    <d v="2026-05-22T11:30:54"/>
    <x v="49"/>
    <n v="3.2"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"/>
    <x v="77"/>
    <x v="12"/>
    <d v="2026-05-22T11:30:54"/>
    <x v="68"/>
    <n v="13"/>
    <n v="10"/>
    <n v="2"/>
    <n v="1"/>
    <n v="1"/>
    <n v="0"/>
    <n v="1"/>
    <n v="10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"/>
    <x v="77"/>
    <x v="12"/>
    <d v="2026-05-22T11:30:54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8"/>
    <x v="78"/>
    <x v="12"/>
    <d v="2026-05-22T11:30:55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9"/>
    <x v="78"/>
    <x v="12"/>
    <d v="2026-05-22T11:30:55"/>
    <x v="15"/>
    <m/>
    <m/>
    <m/>
    <m/>
    <m/>
    <n v="10"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10"/>
    <x v="78"/>
    <x v="12"/>
    <d v="2026-05-22T11:30:55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11"/>
    <x v="78"/>
    <x v="12"/>
    <d v="2026-05-22T11:30:55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"/>
    <x v="78"/>
    <x v="12"/>
    <d v="2026-05-22T11:30:55"/>
    <x v="117"/>
    <n v="7"/>
    <n v="6"/>
    <n v="1"/>
    <m/>
    <m/>
    <n v="2"/>
    <n v="1"/>
    <n v="5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4"/>
    <x v="78"/>
    <x v="12"/>
    <d v="2026-05-22T11:30:55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5"/>
    <x v="78"/>
    <x v="12"/>
    <d v="2026-05-22T11:30:5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11"/>
    <x v="70"/>
    <x v="0"/>
    <d v="2026-05-22T11:30:4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"/>
    <x v="70"/>
    <x v="0"/>
    <d v="2026-05-22T11:30:49"/>
    <x v="2"/>
    <m/>
    <n v="3"/>
    <m/>
    <m/>
    <n v="1"/>
    <n v="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4"/>
    <x v="70"/>
    <x v="0"/>
    <d v="2026-05-22T11:30:49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5"/>
    <x v="70"/>
    <x v="0"/>
    <d v="2026-05-22T11:30:49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6"/>
    <x v="70"/>
    <x v="0"/>
    <d v="2026-05-22T11:30:49"/>
    <x v="131"/>
    <n v="2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"/>
    <x v="0"/>
    <x v="0"/>
    <d v="2026-05-22T11:30:50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6"/>
    <x v="0"/>
    <x v="0"/>
    <d v="2026-05-22T11:30:50"/>
    <x v="205"/>
    <n v="5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"/>
    <x v="0"/>
    <x v="0"/>
    <d v="2026-05-22T11:30:50"/>
    <x v="13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10"/>
    <x v="79"/>
    <x v="12"/>
    <d v="2026-05-22T11:30:55"/>
    <x v="69"/>
    <m/>
    <m/>
    <m/>
    <m/>
    <m/>
    <m/>
    <m/>
    <n v="2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11"/>
    <x v="79"/>
    <x v="12"/>
    <d v="2026-05-22T11:30:55"/>
    <x v="11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23"/>
    <x v="79"/>
    <x v="12"/>
    <d v="2026-05-22T11:30:55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2"/>
    <x v="79"/>
    <x v="12"/>
    <d v="2026-05-22T11:30:55"/>
    <x v="208"/>
    <n v="14"/>
    <n v="25"/>
    <n v="2"/>
    <n v="0"/>
    <n v="1"/>
    <n v="9"/>
    <n v="3"/>
    <n v="9"/>
    <n v="11"/>
    <n v="2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15"/>
    <x v="79"/>
    <x v="12"/>
    <d v="2026-05-22T11:30:55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4"/>
    <x v="79"/>
    <x v="12"/>
    <d v="2026-05-22T11:30:55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5"/>
    <x v="79"/>
    <x v="12"/>
    <d v="2026-05-22T11:30:5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6"/>
    <x v="79"/>
    <x v="12"/>
    <d v="2026-05-22T11:30:55"/>
    <x v="10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7"/>
    <x v="79"/>
    <x v="12"/>
    <d v="2026-05-22T11:30:55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9"/>
    <x v="80"/>
    <x v="12"/>
    <d v="2026-05-22T11:30:56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11"/>
    <x v="80"/>
    <x v="12"/>
    <d v="2026-05-22T11:30:5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2"/>
    <x v="80"/>
    <x v="12"/>
    <d v="2026-05-22T11:30:56"/>
    <x v="69"/>
    <n v="3"/>
    <n v="1"/>
    <m/>
    <m/>
    <n v="1"/>
    <m/>
    <m/>
    <n v="2"/>
    <n v="1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4"/>
    <x v="80"/>
    <x v="12"/>
    <d v="2026-05-22T11:30:56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6"/>
    <x v="80"/>
    <x v="12"/>
    <d v="2026-05-22T11:30:56"/>
    <x v="68"/>
    <n v="1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8"/>
    <x v="81"/>
    <x v="3"/>
    <d v="2026-05-22T11:30:5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9"/>
    <x v="81"/>
    <x v="3"/>
    <d v="2026-05-22T11:30:56"/>
    <x v="9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8"/>
    <x v="71"/>
    <x v="0"/>
    <d v="2026-05-22T11:30:50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9"/>
    <x v="71"/>
    <x v="0"/>
    <d v="2026-05-22T11:30:50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0"/>
    <x v="71"/>
    <x v="0"/>
    <d v="2026-05-22T11:30:50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"/>
    <x v="82"/>
    <x v="0"/>
    <d v="2026-05-22T11:30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2"/>
    <x v="82"/>
    <x v="0"/>
    <d v="2026-05-22T11:30:51"/>
    <x v="30"/>
    <n v="1"/>
    <m/>
    <m/>
    <m/>
    <m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4"/>
    <x v="82"/>
    <x v="0"/>
    <d v="2026-05-22T11:30:51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5"/>
    <x v="82"/>
    <x v="0"/>
    <d v="2026-05-22T11:30:51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6"/>
    <x v="82"/>
    <x v="0"/>
    <d v="2026-05-22T11:30:51"/>
    <x v="132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6"/>
    <x v="83"/>
    <x v="3"/>
    <d v="2026-05-22T11:30:57"/>
    <x v="201"/>
    <n v="25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8"/>
    <x v="84"/>
    <x v="13"/>
    <d v="2026-05-22T11:30:58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9"/>
    <x v="84"/>
    <x v="13"/>
    <d v="2026-05-22T11:30:58"/>
    <x v="21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10"/>
    <x v="84"/>
    <x v="13"/>
    <d v="2026-05-22T11:30:58"/>
    <x v="43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11"/>
    <x v="84"/>
    <x v="13"/>
    <d v="2026-05-22T11:30:58"/>
    <x v="91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0"/>
    <x v="84"/>
    <x v="13"/>
    <d v="2026-05-22T11:30:58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1"/>
    <x v="84"/>
    <x v="13"/>
    <d v="2026-05-22T11:30:58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2"/>
    <x v="84"/>
    <x v="13"/>
    <d v="2026-05-22T11:30:58"/>
    <x v="21"/>
    <n v="13"/>
    <n v="11"/>
    <n v="1"/>
    <m/>
    <n v="4"/>
    <n v="2"/>
    <n v="3"/>
    <n v="4"/>
    <n v="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8"/>
    <x v="85"/>
    <x v="12"/>
    <d v="2026-05-22T11:30:52"/>
    <x v="10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9"/>
    <x v="85"/>
    <x v="12"/>
    <d v="2026-05-22T11:30:52"/>
    <x v="48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10"/>
    <x v="85"/>
    <x v="12"/>
    <d v="2026-05-22T11:30:52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11"/>
    <x v="85"/>
    <x v="12"/>
    <d v="2026-05-22T11:30:5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2"/>
    <x v="85"/>
    <x v="12"/>
    <d v="2026-05-22T11:30:52"/>
    <x v="187"/>
    <n v="10"/>
    <n v="11"/>
    <m/>
    <m/>
    <n v="1"/>
    <n v="2"/>
    <n v="5"/>
    <n v="8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4"/>
    <x v="85"/>
    <x v="12"/>
    <d v="2026-05-22T11:30:5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5"/>
    <x v="85"/>
    <x v="12"/>
    <d v="2026-05-22T11:30:5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6"/>
    <x v="85"/>
    <x v="12"/>
    <d v="2026-05-22T11:30:52"/>
    <x v="173"/>
    <n v="1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7"/>
    <x v="85"/>
    <x v="12"/>
    <d v="2026-05-22T11:30:5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8"/>
    <x v="86"/>
    <x v="12"/>
    <d v="2026-05-22T11:30:52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9"/>
    <x v="86"/>
    <x v="12"/>
    <d v="2026-05-22T11:30:52"/>
    <x v="209"/>
    <m/>
    <m/>
    <m/>
    <m/>
    <m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10"/>
    <x v="86"/>
    <x v="12"/>
    <d v="2026-05-22T11:30:52"/>
    <x v="90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11"/>
    <x v="86"/>
    <x v="12"/>
    <d v="2026-05-22T11:30:5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0"/>
    <x v="86"/>
    <x v="12"/>
    <d v="2026-05-22T11:30:5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1"/>
    <x v="86"/>
    <x v="12"/>
    <d v="2026-05-22T11:30:5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21"/>
    <x v="86"/>
    <x v="12"/>
    <d v="2026-05-22T11:30:5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2"/>
    <x v="86"/>
    <x v="12"/>
    <d v="2026-05-22T11:30:52"/>
    <x v="57"/>
    <n v="13"/>
    <n v="15"/>
    <m/>
    <m/>
    <n v="1"/>
    <n v="2"/>
    <m/>
    <n v="9"/>
    <n v="1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3"/>
    <x v="86"/>
    <x v="12"/>
    <d v="2026-05-22T11:30:52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14"/>
    <x v="86"/>
    <x v="12"/>
    <d v="2026-05-22T11:30:52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4"/>
    <x v="86"/>
    <x v="12"/>
    <d v="2026-05-22T11:30:52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5"/>
    <x v="86"/>
    <x v="12"/>
    <d v="2026-05-22T11:30:5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6"/>
    <x v="86"/>
    <x v="12"/>
    <d v="2026-05-22T11:30:52"/>
    <x v="45"/>
    <n v="2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7"/>
    <x v="86"/>
    <x v="12"/>
    <d v="2026-05-22T11:30:5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8"/>
    <x v="75"/>
    <x v="12"/>
    <d v="2026-05-22T11:30:53"/>
    <x v="15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7"/>
    <x v="84"/>
    <x v="13"/>
    <d v="2026-05-22T11:30:5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8"/>
    <x v="87"/>
    <x v="13"/>
    <d v="2026-05-22T11:30:5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9"/>
    <x v="87"/>
    <x v="13"/>
    <d v="2026-05-22T11:30:59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10"/>
    <x v="87"/>
    <x v="13"/>
    <d v="2026-05-22T11:30:59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11"/>
    <x v="87"/>
    <x v="13"/>
    <d v="2026-05-22T11:30:59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2"/>
    <x v="87"/>
    <x v="13"/>
    <d v="2026-05-22T11:30:59"/>
    <x v="39"/>
    <n v="8"/>
    <n v="10"/>
    <m/>
    <m/>
    <n v="1"/>
    <n v="1"/>
    <m/>
    <n v="5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4"/>
    <x v="87"/>
    <x v="13"/>
    <d v="2026-05-22T11:30:59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5"/>
    <x v="87"/>
    <x v="13"/>
    <d v="2026-05-22T11:30:59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"/>
    <x v="88"/>
    <x v="13"/>
    <d v="2026-05-22T11:31:01"/>
    <x v="211"/>
    <n v="37"/>
    <n v="34"/>
    <n v="2"/>
    <n v="1"/>
    <n v="8"/>
    <n v="8"/>
    <n v="13"/>
    <n v="17"/>
    <n v="16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3"/>
    <x v="88"/>
    <x v="13"/>
    <d v="2026-05-22T11:31:0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5"/>
    <x v="88"/>
    <x v="13"/>
    <d v="2026-05-22T11:31:0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4"/>
    <x v="88"/>
    <x v="13"/>
    <d v="2026-05-22T11:31:01"/>
    <x v="212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5"/>
    <x v="88"/>
    <x v="13"/>
    <d v="2026-05-22T11:31:01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7"/>
    <x v="88"/>
    <x v="13"/>
    <d v="2026-05-22T11:31:0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6"/>
    <x v="88"/>
    <x v="13"/>
    <d v="2026-05-22T11:31:01"/>
    <x v="212"/>
    <n v="67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"/>
    <x v="88"/>
    <x v="13"/>
    <d v="2026-05-22T11:31:01"/>
    <x v="18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4"/>
    <x v="77"/>
    <x v="12"/>
    <d v="2026-05-22T11:30:54"/>
    <x v="71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5"/>
    <x v="77"/>
    <x v="12"/>
    <d v="2026-05-22T11:30:54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6"/>
    <x v="77"/>
    <x v="12"/>
    <d v="2026-05-22T11:30:54"/>
    <x v="71"/>
    <n v="3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7"/>
    <x v="78"/>
    <x v="12"/>
    <d v="2026-05-22T11:30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6"/>
    <x v="78"/>
    <x v="12"/>
    <d v="2026-05-22T11:30:55"/>
    <x v="161"/>
    <n v="3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"/>
    <x v="78"/>
    <x v="12"/>
    <d v="2026-05-22T11:30:55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8"/>
    <x v="78"/>
    <x v="12"/>
    <d v="2026-05-22T11:30:55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8"/>
    <x v="79"/>
    <x v="12"/>
    <d v="2026-05-22T11:30:55"/>
    <x v="21"/>
    <m/>
    <m/>
    <m/>
    <n v="1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8"/>
    <x v="88"/>
    <x v="13"/>
    <d v="2026-05-22T11:31:01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8"/>
    <x v="89"/>
    <x v="13"/>
    <d v="2026-05-22T11:31:0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9"/>
    <x v="89"/>
    <x v="13"/>
    <d v="2026-05-22T11:31:02"/>
    <x v="18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2"/>
    <x v="89"/>
    <x v="13"/>
    <d v="2026-05-22T11:31:02"/>
    <x v="14"/>
    <n v="3"/>
    <n v="4"/>
    <m/>
    <m/>
    <m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4"/>
    <x v="89"/>
    <x v="13"/>
    <d v="2026-05-22T11:31:02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5"/>
    <x v="89"/>
    <x v="13"/>
    <d v="2026-05-22T11:31:0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6"/>
    <x v="89"/>
    <x v="13"/>
    <d v="2026-05-22T11:31:02"/>
    <x v="6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"/>
    <x v="89"/>
    <x v="13"/>
    <d v="2026-05-22T11:31:02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"/>
    <x v="90"/>
    <x v="6"/>
    <d v="2026-05-22T11:31:02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9"/>
    <x v="91"/>
    <x v="6"/>
    <d v="2026-05-22T11:31:03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2"/>
    <x v="91"/>
    <x v="6"/>
    <d v="2026-05-22T11:31:03"/>
    <x v="2"/>
    <m/>
    <n v="3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4"/>
    <x v="91"/>
    <x v="6"/>
    <d v="2026-05-22T11:31:03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6"/>
    <x v="91"/>
    <x v="6"/>
    <d v="2026-05-22T11:31:03"/>
    <x v="209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8"/>
    <x v="92"/>
    <x v="6"/>
    <d v="2026-05-22T11:31:03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9"/>
    <x v="92"/>
    <x v="6"/>
    <d v="2026-05-22T11:31:03"/>
    <x v="4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2"/>
    <x v="92"/>
    <x v="6"/>
    <d v="2026-05-22T11:31:03"/>
    <x v="13"/>
    <n v="7"/>
    <n v="8"/>
    <m/>
    <m/>
    <m/>
    <n v="3"/>
    <n v="2"/>
    <n v="3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9"/>
    <x v="79"/>
    <x v="12"/>
    <d v="2026-05-22T11:30:55"/>
    <x v="115"/>
    <m/>
    <m/>
    <m/>
    <m/>
    <m/>
    <n v="1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2"/>
    <x v="81"/>
    <x v="3"/>
    <d v="2026-05-22T11:30:56"/>
    <x v="14"/>
    <n v="3"/>
    <n v="4"/>
    <n v="0"/>
    <n v="0"/>
    <n v="0"/>
    <n v="1"/>
    <n v="1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4"/>
    <x v="81"/>
    <x v="3"/>
    <d v="2026-05-22T11:30:56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6"/>
    <x v="81"/>
    <x v="3"/>
    <d v="2026-05-22T11:30:56"/>
    <x v="187"/>
    <n v="1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9"/>
    <x v="93"/>
    <x v="3"/>
    <d v="2026-05-22T11:30:57"/>
    <x v="0"/>
    <m/>
    <m/>
    <m/>
    <m/>
    <m/>
    <n v="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2"/>
    <x v="93"/>
    <x v="3"/>
    <d v="2026-05-22T11:30:57"/>
    <x v="2"/>
    <n v="2"/>
    <n v="1"/>
    <n v="0"/>
    <n v="0"/>
    <n v="0"/>
    <n v="0"/>
    <n v="0"/>
    <n v="0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4"/>
    <x v="93"/>
    <x v="3"/>
    <d v="2026-05-22T11:30:57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6"/>
    <x v="93"/>
    <x v="3"/>
    <d v="2026-05-22T11:30:57"/>
    <x v="18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7"/>
    <x v="92"/>
    <x v="6"/>
    <d v="2026-05-22T11:31:0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8"/>
    <x v="94"/>
    <x v="10"/>
    <d v="2026-05-22T11:31:04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9"/>
    <x v="94"/>
    <x v="10"/>
    <d v="2026-05-22T11:31:04"/>
    <x v="4"/>
    <m/>
    <m/>
    <m/>
    <m/>
    <m/>
    <n v="6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2"/>
    <x v="94"/>
    <x v="10"/>
    <d v="2026-05-22T11:31:04"/>
    <x v="39"/>
    <n v="11"/>
    <n v="7"/>
    <m/>
    <m/>
    <m/>
    <n v="5"/>
    <n v="3"/>
    <n v="3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4"/>
    <x v="94"/>
    <x v="10"/>
    <d v="2026-05-22T11:31:04"/>
    <x v="213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5"/>
    <x v="94"/>
    <x v="10"/>
    <d v="2026-05-22T11:31:0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6"/>
    <x v="94"/>
    <x v="10"/>
    <d v="2026-05-22T11:31:04"/>
    <x v="213"/>
    <n v="38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7"/>
    <x v="94"/>
    <x v="10"/>
    <d v="2026-05-22T11:31:04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8"/>
    <x v="83"/>
    <x v="3"/>
    <d v="2026-05-22T11:30:57"/>
    <x v="4"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9"/>
    <x v="83"/>
    <x v="3"/>
    <d v="2026-05-22T11:30:57"/>
    <x v="18"/>
    <m/>
    <m/>
    <m/>
    <m/>
    <m/>
    <n v="4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0"/>
    <x v="83"/>
    <x v="3"/>
    <d v="2026-05-22T11:30:57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1"/>
    <x v="83"/>
    <x v="3"/>
    <d v="2026-05-22T11:30:57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2"/>
    <x v="83"/>
    <x v="3"/>
    <d v="2026-05-22T11:30:57"/>
    <x v="15"/>
    <n v="7"/>
    <n v="9"/>
    <n v="0"/>
    <n v="0"/>
    <n v="0"/>
    <n v="4"/>
    <n v="6"/>
    <n v="2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3"/>
    <x v="83"/>
    <x v="3"/>
    <d v="2026-05-22T11:30:57"/>
    <x v="30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4"/>
    <x v="83"/>
    <x v="3"/>
    <d v="2026-05-22T11:30:57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3"/>
    <x v="84"/>
    <x v="13"/>
    <d v="2026-05-22T11:30:58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7"/>
    <x v="95"/>
    <x v="10"/>
    <d v="2026-05-22T11:31:04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8"/>
    <x v="96"/>
    <x v="10"/>
    <d v="2026-05-22T11:31:05"/>
    <x v="39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9"/>
    <x v="96"/>
    <x v="10"/>
    <d v="2026-05-22T11:31:05"/>
    <x v="95"/>
    <m/>
    <m/>
    <m/>
    <m/>
    <m/>
    <n v="18"/>
    <n v="18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10"/>
    <x v="96"/>
    <x v="10"/>
    <d v="2026-05-22T11:31:05"/>
    <x v="0"/>
    <m/>
    <m/>
    <m/>
    <m/>
    <m/>
    <m/>
    <m/>
    <n v="5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11"/>
    <x v="96"/>
    <x v="10"/>
    <d v="2026-05-22T11:31:05"/>
    <x v="214"/>
    <n v="4"/>
    <n v="2.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0"/>
    <x v="96"/>
    <x v="10"/>
    <d v="2026-05-22T11:31:0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1"/>
    <x v="96"/>
    <x v="10"/>
    <d v="2026-05-22T11:31:05"/>
    <x v="69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12"/>
    <x v="96"/>
    <x v="10"/>
    <d v="2026-05-22T11:31:05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4"/>
    <x v="84"/>
    <x v="13"/>
    <d v="2026-05-22T11:30:58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5"/>
    <x v="84"/>
    <x v="13"/>
    <d v="2026-05-22T11:30:5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6"/>
    <x v="84"/>
    <x v="13"/>
    <d v="2026-05-22T11:30:58"/>
    <x v="193"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6"/>
    <x v="87"/>
    <x v="13"/>
    <d v="2026-05-22T11:30:59"/>
    <x v="210"/>
    <n v="35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"/>
    <x v="87"/>
    <x v="13"/>
    <d v="2026-05-22T11:30:59"/>
    <x v="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8"/>
    <x v="88"/>
    <x v="13"/>
    <d v="2026-05-22T11:31:01"/>
    <x v="193"/>
    <m/>
    <m/>
    <m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9"/>
    <x v="88"/>
    <x v="13"/>
    <d v="2026-05-22T11:31:01"/>
    <x v="161"/>
    <m/>
    <m/>
    <m/>
    <m/>
    <m/>
    <n v="3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0"/>
    <x v="88"/>
    <x v="13"/>
    <d v="2026-05-22T11:31:01"/>
    <x v="1"/>
    <m/>
    <m/>
    <m/>
    <m/>
    <m/>
    <m/>
    <m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7"/>
    <x v="96"/>
    <x v="10"/>
    <d v="2026-05-22T11:31:05"/>
    <x v="57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9"/>
    <x v="97"/>
    <x v="6"/>
    <d v="2026-05-22T11:31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0"/>
    <x v="97"/>
    <x v="6"/>
    <d v="2026-05-22T11:31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1"/>
    <x v="97"/>
    <x v="6"/>
    <d v="2026-05-22T11:31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2"/>
    <x v="97"/>
    <x v="6"/>
    <d v="2026-05-22T11:31:05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3"/>
    <x v="97"/>
    <x v="6"/>
    <d v="2026-05-22T11:31:0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4"/>
    <x v="97"/>
    <x v="6"/>
    <d v="2026-05-22T11:31:05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6"/>
    <x v="97"/>
    <x v="6"/>
    <d v="2026-05-22T11:31:05"/>
    <x v="117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"/>
    <x v="98"/>
    <x v="4"/>
    <d v="2026-05-22T11:31:06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9"/>
    <x v="99"/>
    <x v="0"/>
    <d v="2026-05-22T11:31:06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0"/>
    <x v="99"/>
    <x v="0"/>
    <d v="2026-05-22T11:31:06"/>
    <x v="69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"/>
    <x v="99"/>
    <x v="0"/>
    <d v="2026-05-22T11:31:06"/>
    <x v="69"/>
    <m/>
    <n v="4"/>
    <m/>
    <m/>
    <m/>
    <m/>
    <n v="2"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4"/>
    <x v="99"/>
    <x v="0"/>
    <d v="2026-05-22T11:31:06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5"/>
    <x v="99"/>
    <x v="0"/>
    <d v="2026-05-22T11:31:0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6"/>
    <x v="99"/>
    <x v="0"/>
    <d v="2026-05-22T11:31:06"/>
    <x v="173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"/>
    <x v="99"/>
    <x v="0"/>
    <d v="2026-05-22T11:31:06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1"/>
    <x v="88"/>
    <x v="13"/>
    <d v="2026-05-22T11:31:01"/>
    <x v="215"/>
    <n v="4"/>
    <n v="0.8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"/>
    <x v="88"/>
    <x v="13"/>
    <d v="2026-05-22T11:31:0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2"/>
    <x v="88"/>
    <x v="13"/>
    <d v="2026-05-22T11:31:0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3"/>
    <x v="88"/>
    <x v="13"/>
    <d v="2026-05-22T11:31:01"/>
    <x v="57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"/>
    <x v="90"/>
    <x v="6"/>
    <d v="2026-05-22T11:31:02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9"/>
    <x v="90"/>
    <x v="6"/>
    <d v="2026-05-22T11:31:02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0"/>
    <x v="90"/>
    <x v="6"/>
    <d v="2026-05-22T11:31:0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"/>
    <x v="90"/>
    <x v="6"/>
    <d v="2026-05-22T11:31:0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1"/>
    <x v="100"/>
    <x v="11"/>
    <d v="2026-05-22T11:31:07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2"/>
    <x v="100"/>
    <x v="11"/>
    <d v="2026-05-22T11:31:07"/>
    <x v="216"/>
    <n v="27"/>
    <n v="18"/>
    <n v="1"/>
    <n v="1"/>
    <n v="3"/>
    <n v="4"/>
    <n v="6"/>
    <n v="16"/>
    <n v="9"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3"/>
    <x v="100"/>
    <x v="11"/>
    <d v="2026-05-22T11:31:07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16"/>
    <x v="100"/>
    <x v="11"/>
    <d v="2026-05-22T11:31:0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20"/>
    <x v="100"/>
    <x v="11"/>
    <d v="2026-05-22T11:31:07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4"/>
    <x v="100"/>
    <x v="11"/>
    <d v="2026-05-22T11:31:07"/>
    <x v="89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5"/>
    <x v="100"/>
    <x v="11"/>
    <d v="2026-05-22T11:31:07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6"/>
    <x v="100"/>
    <x v="11"/>
    <d v="2026-05-22T11:31:07"/>
    <x v="89"/>
    <n v="7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2"/>
    <x v="90"/>
    <x v="6"/>
    <d v="2026-05-22T11:31:02"/>
    <x v="0"/>
    <n v="5"/>
    <n v="1"/>
    <m/>
    <m/>
    <m/>
    <m/>
    <n v="1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3"/>
    <x v="90"/>
    <x v="6"/>
    <d v="2026-05-22T11:31:02"/>
    <x v="30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4"/>
    <x v="90"/>
    <x v="6"/>
    <d v="2026-05-22T11:31:02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5"/>
    <x v="90"/>
    <x v="6"/>
    <d v="2026-05-22T11:31:0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6"/>
    <x v="90"/>
    <x v="6"/>
    <d v="2026-05-22T11:31:02"/>
    <x v="102"/>
    <n v="4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4"/>
    <x v="92"/>
    <x v="6"/>
    <d v="2026-05-22T11:31:03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5"/>
    <x v="92"/>
    <x v="6"/>
    <d v="2026-05-22T11:31:0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6"/>
    <x v="92"/>
    <x v="6"/>
    <d v="2026-05-22T11:31:03"/>
    <x v="204"/>
    <n v="3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7"/>
    <x v="100"/>
    <x v="11"/>
    <d v="2026-05-22T11:31:07"/>
    <x v="2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8"/>
    <x v="101"/>
    <x v="11"/>
    <d v="2026-05-22T11:31:07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9"/>
    <x v="101"/>
    <x v="11"/>
    <d v="2026-05-22T11:31:07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10"/>
    <x v="101"/>
    <x v="11"/>
    <d v="2026-05-22T11:31:07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11"/>
    <x v="101"/>
    <x v="11"/>
    <d v="2026-05-22T11:31:07"/>
    <x v="99"/>
    <n v="1.6"/>
    <n v="0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0"/>
    <x v="101"/>
    <x v="11"/>
    <d v="2026-05-22T11:31:0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1"/>
    <x v="101"/>
    <x v="11"/>
    <d v="2026-05-22T11:31:0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2"/>
    <x v="101"/>
    <x v="11"/>
    <d v="2026-05-22T11:31:07"/>
    <x v="10"/>
    <n v="6"/>
    <n v="8"/>
    <n v="1"/>
    <n v="1"/>
    <n v="2"/>
    <n v="1"/>
    <n v="3"/>
    <n v="1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7"/>
    <x v="101"/>
    <x v="11"/>
    <d v="2026-05-22T11:31:0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9"/>
    <x v="102"/>
    <x v="6"/>
    <d v="2026-05-22T11:31:08"/>
    <x v="43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2"/>
    <x v="102"/>
    <x v="6"/>
    <d v="2026-05-22T11:31:08"/>
    <x v="30"/>
    <m/>
    <n v="1"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4"/>
    <x v="102"/>
    <x v="6"/>
    <d v="2026-05-22T11:31:08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5"/>
    <x v="102"/>
    <x v="6"/>
    <d v="2026-05-22T11:31:0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6"/>
    <x v="102"/>
    <x v="6"/>
    <d v="2026-05-22T11:31:08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"/>
    <x v="102"/>
    <x v="6"/>
    <d v="2026-05-22T11:31:0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8"/>
    <x v="103"/>
    <x v="10"/>
    <d v="2026-05-22T11:31:0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8"/>
    <x v="95"/>
    <x v="10"/>
    <d v="2026-05-22T11:31:04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9"/>
    <x v="95"/>
    <x v="10"/>
    <d v="2026-05-22T11:31:0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2"/>
    <x v="95"/>
    <x v="10"/>
    <d v="2026-05-22T11:31:04"/>
    <x v="2"/>
    <n v="1"/>
    <n v="2"/>
    <m/>
    <m/>
    <m/>
    <n v="2"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4"/>
    <x v="95"/>
    <x v="10"/>
    <d v="2026-05-22T11:31:04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5"/>
    <x v="95"/>
    <x v="10"/>
    <d v="2026-05-22T11:31:04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6"/>
    <x v="95"/>
    <x v="10"/>
    <d v="2026-05-22T11:31:04"/>
    <x v="141"/>
    <n v="28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2"/>
    <x v="96"/>
    <x v="10"/>
    <d v="2026-05-22T11:31:05"/>
    <x v="209"/>
    <n v="14"/>
    <n v="27"/>
    <n v="2"/>
    <n v="1"/>
    <n v="4"/>
    <n v="4"/>
    <n v="5"/>
    <n v="9"/>
    <n v="9"/>
    <n v="5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3"/>
    <x v="96"/>
    <x v="10"/>
    <d v="2026-05-22T11:31:05"/>
    <x v="43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"/>
    <x v="103"/>
    <x v="10"/>
    <d v="2026-05-22T11:31:08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4"/>
    <x v="104"/>
    <x v="6"/>
    <d v="2026-05-22T11:31:09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5"/>
    <x v="104"/>
    <x v="6"/>
    <d v="2026-05-22T11:31:0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6"/>
    <x v="104"/>
    <x v="6"/>
    <d v="2026-05-22T11:31:09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7"/>
    <x v="104"/>
    <x v="6"/>
    <d v="2026-05-22T11:31:09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9"/>
    <x v="105"/>
    <x v="6"/>
    <d v="2026-05-22T11:31:0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"/>
    <x v="105"/>
    <x v="6"/>
    <d v="2026-05-22T11:31:09"/>
    <x v="30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4"/>
    <x v="105"/>
    <x v="6"/>
    <d v="2026-05-22T11:31:09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4"/>
    <x v="96"/>
    <x v="10"/>
    <d v="2026-05-22T11:31:05"/>
    <x v="217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5"/>
    <x v="96"/>
    <x v="10"/>
    <d v="2026-05-22T11:31:05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6"/>
    <x v="96"/>
    <x v="10"/>
    <d v="2026-05-22T11:31:05"/>
    <x v="217"/>
    <n v="71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8"/>
    <x v="98"/>
    <x v="4"/>
    <d v="2026-05-22T11:31:06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9"/>
    <x v="98"/>
    <x v="4"/>
    <d v="2026-05-22T11:31:06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0"/>
    <x v="98"/>
    <x v="4"/>
    <d v="2026-05-22T11:31:06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1"/>
    <x v="98"/>
    <x v="4"/>
    <d v="2026-05-22T11:31:0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2"/>
    <x v="98"/>
    <x v="4"/>
    <d v="2026-05-22T11:31:06"/>
    <x v="18"/>
    <n v="5"/>
    <n v="7"/>
    <m/>
    <m/>
    <n v="1"/>
    <n v="3"/>
    <n v="1"/>
    <n v="1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2"/>
    <x v="106"/>
    <x v="1"/>
    <d v="2026-05-22T11:31:10"/>
    <x v="15"/>
    <n v="4"/>
    <n v="12"/>
    <n v="1"/>
    <m/>
    <n v="2"/>
    <n v="2"/>
    <n v="2"/>
    <n v="2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4"/>
    <x v="106"/>
    <x v="1"/>
    <d v="2026-05-22T11:31:10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5"/>
    <x v="106"/>
    <x v="1"/>
    <d v="2026-05-22T11:31:1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27"/>
    <x v="106"/>
    <x v="1"/>
    <d v="2026-05-22T11:31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29"/>
    <x v="106"/>
    <x v="1"/>
    <d v="2026-05-22T11:31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6"/>
    <x v="106"/>
    <x v="1"/>
    <d v="2026-05-22T11:31:10"/>
    <x v="164"/>
    <n v="1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7"/>
    <x v="106"/>
    <x v="1"/>
    <d v="2026-05-22T11:31:10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28"/>
    <x v="106"/>
    <x v="1"/>
    <d v="2026-05-22T11:31:10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4"/>
    <x v="98"/>
    <x v="4"/>
    <d v="2026-05-22T11:31:06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5"/>
    <x v="98"/>
    <x v="4"/>
    <d v="2026-05-22T11:31:0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6"/>
    <x v="98"/>
    <x v="4"/>
    <d v="2026-05-22T11:31:06"/>
    <x v="98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8"/>
    <x v="100"/>
    <x v="11"/>
    <d v="2026-05-22T11:31:07"/>
    <x v="4"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9"/>
    <x v="100"/>
    <x v="11"/>
    <d v="2026-05-22T11:31:07"/>
    <x v="196"/>
    <m/>
    <m/>
    <m/>
    <m/>
    <m/>
    <n v="3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10"/>
    <x v="100"/>
    <x v="11"/>
    <d v="2026-05-22T11:31:07"/>
    <x v="90"/>
    <m/>
    <m/>
    <m/>
    <m/>
    <m/>
    <m/>
    <m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11"/>
    <x v="100"/>
    <x v="11"/>
    <d v="2026-05-22T11:31:07"/>
    <x v="91"/>
    <n v="3.2"/>
    <n v="0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0"/>
    <x v="100"/>
    <x v="11"/>
    <d v="2026-05-22T11:31:07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7"/>
    <x v="107"/>
    <x v="10"/>
    <d v="2026-05-22T11:31:12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8"/>
    <x v="108"/>
    <x v="8"/>
    <d v="2026-05-22T11:31:12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9"/>
    <x v="108"/>
    <x v="8"/>
    <d v="2026-05-22T11:31:12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11"/>
    <x v="108"/>
    <x v="8"/>
    <d v="2026-05-22T11:31:12"/>
    <x v="99"/>
    <n v="0"/>
    <n v="5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0"/>
    <x v="108"/>
    <x v="8"/>
    <d v="2026-05-22T11:31:1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1"/>
    <x v="108"/>
    <x v="8"/>
    <d v="2026-05-22T11:31:1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2"/>
    <x v="108"/>
    <x v="8"/>
    <d v="2026-05-22T11:31:12"/>
    <x v="9"/>
    <n v="7"/>
    <n v="3"/>
    <n v="0"/>
    <n v="2"/>
    <n v="0"/>
    <n v="1"/>
    <n v="3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3"/>
    <x v="108"/>
    <x v="8"/>
    <d v="2026-05-22T11:31:12"/>
    <x v="30"/>
    <m/>
    <n v="1"/>
    <m/>
    <m/>
    <m/>
    <m/>
    <m/>
    <n v="1"/>
    <m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7"/>
    <x v="108"/>
    <x v="8"/>
    <d v="2026-05-22T11:31:12"/>
    <x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8"/>
    <x v="109"/>
    <x v="8"/>
    <d v="2026-05-22T11:31:13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9"/>
    <x v="109"/>
    <x v="8"/>
    <d v="2026-05-22T11:31:13"/>
    <x v="10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10"/>
    <x v="109"/>
    <x v="8"/>
    <d v="2026-05-22T11:31:13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11"/>
    <x v="109"/>
    <x v="8"/>
    <d v="2026-05-22T11:31:13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2"/>
    <x v="109"/>
    <x v="8"/>
    <d v="2026-05-22T11:31:13"/>
    <x v="9"/>
    <n v="5"/>
    <n v="5"/>
    <n v="0"/>
    <n v="0"/>
    <n v="1"/>
    <n v="1"/>
    <n v="0"/>
    <n v="6"/>
    <n v="1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4"/>
    <x v="109"/>
    <x v="8"/>
    <d v="2026-05-22T11:31:13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5"/>
    <x v="109"/>
    <x v="8"/>
    <d v="2026-05-22T11:31:1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"/>
    <x v="110"/>
    <x v="9"/>
    <d v="2026-05-22T11:31:13"/>
    <x v="69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"/>
    <x v="110"/>
    <x v="9"/>
    <d v="2026-05-22T11:31:13"/>
    <x v="4"/>
    <n v="5"/>
    <n v="15"/>
    <m/>
    <m/>
    <n v="2"/>
    <n v="2"/>
    <n v="3"/>
    <n v="5"/>
    <n v="5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"/>
    <x v="110"/>
    <x v="9"/>
    <d v="2026-05-22T11:31:13"/>
    <x v="43"/>
    <n v="1"/>
    <n v="1"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"/>
    <x v="110"/>
    <x v="9"/>
    <d v="2026-05-22T11:31:13"/>
    <x v="218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5"/>
    <x v="110"/>
    <x v="9"/>
    <d v="2026-05-22T11:31:13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6"/>
    <x v="110"/>
    <x v="9"/>
    <d v="2026-05-22T11:31:13"/>
    <x v="218"/>
    <n v="49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7"/>
    <x v="110"/>
    <x v="9"/>
    <d v="2026-05-22T11:31:13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5"/>
    <x v="110"/>
    <x v="9"/>
    <d v="2026-05-22T11:31:13"/>
    <x v="167"/>
    <n v="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3"/>
    <x v="101"/>
    <x v="11"/>
    <d v="2026-05-22T11:31:07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4"/>
    <x v="101"/>
    <x v="11"/>
    <d v="2026-05-22T11:31:07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5"/>
    <x v="101"/>
    <x v="11"/>
    <d v="2026-05-22T11:31:0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6"/>
    <x v="101"/>
    <x v="11"/>
    <d v="2026-05-22T11:31:07"/>
    <x v="131"/>
    <n v="3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9"/>
    <x v="103"/>
    <x v="10"/>
    <d v="2026-05-22T11:31:08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2"/>
    <x v="103"/>
    <x v="10"/>
    <d v="2026-05-22T11:31:08"/>
    <x v="2"/>
    <n v="2"/>
    <n v="1"/>
    <m/>
    <m/>
    <m/>
    <n v="1"/>
    <m/>
    <n v="2"/>
    <m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4"/>
    <x v="103"/>
    <x v="10"/>
    <d v="2026-05-22T11:31:08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5"/>
    <x v="103"/>
    <x v="10"/>
    <d v="2026-05-22T11:31:0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4"/>
    <x v="110"/>
    <x v="9"/>
    <d v="2026-05-22T11:31:13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9"/>
    <x v="111"/>
    <x v="5"/>
    <d v="2026-05-22T11:31:14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2"/>
    <x v="111"/>
    <x v="5"/>
    <d v="2026-05-22T11:31:14"/>
    <x v="2"/>
    <m/>
    <n v="3"/>
    <m/>
    <m/>
    <m/>
    <m/>
    <m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4"/>
    <x v="111"/>
    <x v="5"/>
    <d v="2026-05-22T11:31:14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6"/>
    <x v="111"/>
    <x v="5"/>
    <d v="2026-05-22T11:31:14"/>
    <x v="181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8"/>
    <x v="112"/>
    <x v="12"/>
    <d v="2026-05-22T11:31:14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9"/>
    <x v="112"/>
    <x v="12"/>
    <d v="2026-05-22T11:31:1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2"/>
    <x v="112"/>
    <x v="12"/>
    <d v="2026-05-22T11:31:14"/>
    <x v="14"/>
    <n v="5"/>
    <n v="2"/>
    <m/>
    <m/>
    <m/>
    <n v="2"/>
    <n v="3"/>
    <n v="1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6"/>
    <x v="103"/>
    <x v="10"/>
    <d v="2026-05-22T11:31:08"/>
    <x v="98"/>
    <n v="1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5"/>
    <x v="105"/>
    <x v="6"/>
    <d v="2026-05-22T11:31:0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6"/>
    <x v="105"/>
    <x v="6"/>
    <d v="2026-05-22T11:31:09"/>
    <x v="48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"/>
    <x v="105"/>
    <x v="6"/>
    <d v="2026-05-22T11:31:09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5"/>
    <x v="105"/>
    <x v="6"/>
    <d v="2026-05-22T11:31:0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8"/>
    <x v="106"/>
    <x v="1"/>
    <d v="2026-05-22T11:31:10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9"/>
    <x v="106"/>
    <x v="1"/>
    <d v="2026-05-22T11:31:10"/>
    <x v="90"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10"/>
    <x v="106"/>
    <x v="1"/>
    <d v="2026-05-22T11:31:10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4"/>
    <x v="113"/>
    <x v="9"/>
    <d v="2026-05-22T11:31:15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4"/>
    <x v="113"/>
    <x v="9"/>
    <d v="2026-05-22T11:31:15"/>
    <x v="3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5"/>
    <x v="113"/>
    <x v="9"/>
    <d v="2026-05-22T11:31:15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6"/>
    <x v="113"/>
    <x v="9"/>
    <d v="2026-05-22T11:31:15"/>
    <x v="3"/>
    <n v="67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"/>
    <x v="113"/>
    <x v="9"/>
    <d v="2026-05-22T11:31:15"/>
    <x v="13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8"/>
    <x v="114"/>
    <x v="13"/>
    <d v="2026-05-22T11:31:16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9"/>
    <x v="114"/>
    <x v="13"/>
    <d v="2026-05-22T11:31:16"/>
    <x v="48"/>
    <m/>
    <m/>
    <m/>
    <m/>
    <m/>
    <n v="10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10"/>
    <x v="114"/>
    <x v="13"/>
    <d v="2026-05-22T11:31:16"/>
    <x v="14"/>
    <m/>
    <m/>
    <m/>
    <m/>
    <m/>
    <m/>
    <m/>
    <n v="3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5"/>
    <x v="114"/>
    <x v="13"/>
    <d v="2026-05-22T11:31:16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29"/>
    <x v="114"/>
    <x v="13"/>
    <d v="2026-05-22T11:31:1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6"/>
    <x v="114"/>
    <x v="13"/>
    <d v="2026-05-22T11:31:16"/>
    <x v="200"/>
    <n v="3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7"/>
    <x v="114"/>
    <x v="13"/>
    <d v="2026-05-22T11:31:16"/>
    <x v="86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31"/>
    <x v="114"/>
    <x v="13"/>
    <d v="2026-05-22T11:31:16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8"/>
    <x v="115"/>
    <x v="1"/>
    <d v="2026-05-22T11:31:16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9"/>
    <x v="115"/>
    <x v="1"/>
    <d v="2026-05-22T11:31:16"/>
    <x v="94"/>
    <m/>
    <m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0"/>
    <x v="115"/>
    <x v="1"/>
    <d v="2026-05-22T11:31:16"/>
    <x v="15"/>
    <m/>
    <m/>
    <m/>
    <m/>
    <m/>
    <m/>
    <m/>
    <n v="6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11"/>
    <x v="106"/>
    <x v="1"/>
    <d v="2026-05-22T11:31:10"/>
    <x v="1"/>
    <n v="1.6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8"/>
    <x v="116"/>
    <x v="8"/>
    <d v="2026-05-22T11:31:10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9"/>
    <x v="116"/>
    <x v="8"/>
    <d v="2026-05-22T11:31:10"/>
    <x v="29"/>
    <m/>
    <m/>
    <m/>
    <m/>
    <m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0"/>
    <x v="116"/>
    <x v="8"/>
    <d v="2026-05-22T11:31:10"/>
    <x v="69"/>
    <m/>
    <m/>
    <m/>
    <m/>
    <m/>
    <m/>
    <m/>
    <n v="0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1"/>
    <x v="116"/>
    <x v="8"/>
    <d v="2026-05-22T11:31:10"/>
    <x v="18"/>
    <n v="0"/>
    <n v="3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2"/>
    <x v="116"/>
    <x v="8"/>
    <d v="2026-05-22T11:31:10"/>
    <x v="57"/>
    <n v="14"/>
    <n v="14"/>
    <n v="0"/>
    <n v="1"/>
    <n v="3"/>
    <n v="4"/>
    <n v="2"/>
    <n v="7"/>
    <n v="9"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4"/>
    <x v="116"/>
    <x v="8"/>
    <d v="2026-05-22T11:31:10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5"/>
    <x v="116"/>
    <x v="8"/>
    <d v="2026-05-22T11:31:1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6"/>
    <x v="116"/>
    <x v="8"/>
    <d v="2026-05-22T11:31:10"/>
    <x v="13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7"/>
    <x v="116"/>
    <x v="8"/>
    <d v="2026-05-22T11:31:10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8"/>
    <x v="117"/>
    <x v="11"/>
    <d v="2026-05-22T11:31:11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9"/>
    <x v="117"/>
    <x v="11"/>
    <d v="2026-05-22T11:31:11"/>
    <x v="57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0"/>
    <x v="117"/>
    <x v="11"/>
    <d v="2026-05-22T11:31:11"/>
    <x v="43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1"/>
    <x v="117"/>
    <x v="11"/>
    <d v="2026-05-22T11:31:11"/>
    <x v="219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0"/>
    <x v="117"/>
    <x v="11"/>
    <d v="2026-05-22T11:31:1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"/>
    <x v="117"/>
    <x v="11"/>
    <d v="2026-05-22T11:31:1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2"/>
    <x v="117"/>
    <x v="11"/>
    <d v="2026-05-22T11:31:11"/>
    <x v="21"/>
    <n v="12"/>
    <n v="12"/>
    <m/>
    <n v="1"/>
    <n v="3"/>
    <n v="2"/>
    <n v="2"/>
    <n v="6"/>
    <n v="8"/>
    <n v="0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3"/>
    <x v="117"/>
    <x v="11"/>
    <d v="2026-05-22T11:31:11"/>
    <x v="43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4"/>
    <x v="117"/>
    <x v="11"/>
    <d v="2026-05-22T11:31:11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5"/>
    <x v="117"/>
    <x v="11"/>
    <d v="2026-05-22T11:31:11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6"/>
    <x v="117"/>
    <x v="11"/>
    <d v="2026-05-22T11:31:11"/>
    <x v="179"/>
    <n v="49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7"/>
    <x v="117"/>
    <x v="11"/>
    <d v="2026-05-22T11:31:11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9"/>
    <x v="118"/>
    <x v="7"/>
    <d v="2026-05-22T11:31:11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2"/>
    <x v="118"/>
    <x v="7"/>
    <d v="2026-05-22T11:31:11"/>
    <x v="2"/>
    <n v="2"/>
    <n v="1"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4"/>
    <x v="118"/>
    <x v="7"/>
    <d v="2026-05-22T11:31:11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5"/>
    <x v="118"/>
    <x v="7"/>
    <d v="2026-05-22T11:31:1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6"/>
    <x v="118"/>
    <x v="7"/>
    <d v="2026-05-22T11:31:11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"/>
    <x v="118"/>
    <x v="7"/>
    <d v="2026-05-22T11:31:11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8"/>
    <x v="107"/>
    <x v="10"/>
    <d v="2026-05-22T11:31:12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9"/>
    <x v="107"/>
    <x v="10"/>
    <d v="2026-05-22T11:31:1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10"/>
    <x v="107"/>
    <x v="10"/>
    <d v="2026-05-22T11:31:12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21"/>
    <x v="107"/>
    <x v="10"/>
    <d v="2026-05-22T11:31:1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5"/>
    <x v="119"/>
    <x v="1"/>
    <d v="2026-05-22T11:31:17"/>
    <x v="2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4"/>
    <x v="119"/>
    <x v="1"/>
    <d v="2026-05-22T11:31:17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5"/>
    <x v="119"/>
    <x v="1"/>
    <d v="2026-05-22T11:31:17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6"/>
    <x v="119"/>
    <x v="1"/>
    <d v="2026-05-22T11:31:17"/>
    <x v="170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7"/>
    <x v="119"/>
    <x v="1"/>
    <d v="2026-05-22T11:31:17"/>
    <x v="26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"/>
    <x v="120"/>
    <x v="1"/>
    <d v="2026-05-22T11:31:18"/>
    <x v="92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9"/>
    <x v="120"/>
    <x v="1"/>
    <d v="2026-05-22T11:31:18"/>
    <x v="206"/>
    <m/>
    <m/>
    <m/>
    <m/>
    <m/>
    <n v="5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0"/>
    <x v="120"/>
    <x v="1"/>
    <d v="2026-05-22T11:31:18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0"/>
    <x v="120"/>
    <x v="1"/>
    <d v="2026-05-22T11:31:1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"/>
    <x v="120"/>
    <x v="1"/>
    <d v="2026-05-22T11:31:1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3"/>
    <x v="120"/>
    <x v="1"/>
    <d v="2026-05-22T11:31:18"/>
    <x v="220"/>
    <m/>
    <n v="4.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22"/>
    <x v="120"/>
    <x v="1"/>
    <d v="2026-05-22T11:31:18"/>
    <x v="219"/>
    <m/>
    <m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23"/>
    <x v="120"/>
    <x v="1"/>
    <d v="2026-05-22T11:31:18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2"/>
    <x v="120"/>
    <x v="1"/>
    <d v="2026-05-22T11:31:18"/>
    <x v="165"/>
    <n v="31"/>
    <n v="42"/>
    <n v="2"/>
    <n v="3"/>
    <n v="7"/>
    <n v="8"/>
    <n v="5"/>
    <n v="27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3"/>
    <x v="120"/>
    <x v="1"/>
    <d v="2026-05-22T11:31:18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"/>
    <x v="120"/>
    <x v="1"/>
    <d v="2026-05-22T11:31:18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4"/>
    <x v="108"/>
    <x v="8"/>
    <d v="2026-05-22T11:31:12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5"/>
    <x v="108"/>
    <x v="8"/>
    <d v="2026-05-22T11:31:1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6"/>
    <x v="108"/>
    <x v="8"/>
    <d v="2026-05-22T11:31:12"/>
    <x v="2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6"/>
    <x v="109"/>
    <x v="8"/>
    <d v="2026-05-22T11:31:13"/>
    <x v="16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7"/>
    <x v="109"/>
    <x v="8"/>
    <d v="2026-05-22T11:31:13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8"/>
    <x v="110"/>
    <x v="9"/>
    <d v="2026-05-22T11:31:13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9"/>
    <x v="110"/>
    <x v="9"/>
    <d v="2026-05-22T11:31:13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0"/>
    <x v="110"/>
    <x v="9"/>
    <d v="2026-05-22T11:31:13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5"/>
    <x v="120"/>
    <x v="1"/>
    <d v="2026-05-22T11:31:18"/>
    <x v="43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4"/>
    <x v="120"/>
    <x v="1"/>
    <d v="2026-05-22T11:31:18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5"/>
    <x v="120"/>
    <x v="1"/>
    <d v="2026-05-22T11:31:1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6"/>
    <x v="120"/>
    <x v="1"/>
    <d v="2026-05-22T11:31:18"/>
    <x v="165"/>
    <n v="3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"/>
    <x v="120"/>
    <x v="1"/>
    <d v="2026-05-22T11:31:1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8"/>
    <x v="121"/>
    <x v="9"/>
    <d v="2026-05-22T11:31:18"/>
    <x v="204"/>
    <m/>
    <m/>
    <m/>
    <n v="5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9"/>
    <x v="121"/>
    <x v="9"/>
    <d v="2026-05-22T11:31:18"/>
    <x v="89"/>
    <m/>
    <m/>
    <m/>
    <m/>
    <m/>
    <n v="80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0"/>
    <x v="121"/>
    <x v="9"/>
    <d v="2026-05-22T11:31:18"/>
    <x v="29"/>
    <m/>
    <m/>
    <m/>
    <m/>
    <m/>
    <m/>
    <m/>
    <n v="13"/>
    <m/>
    <n v="1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"/>
    <x v="121"/>
    <x v="9"/>
    <d v="2026-05-22T11:31:18"/>
    <x v="1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26"/>
    <x v="121"/>
    <x v="9"/>
    <d v="2026-05-22T11:31:1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2"/>
    <x v="121"/>
    <x v="9"/>
    <d v="2026-05-22T11:31:18"/>
    <x v="221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3"/>
    <x v="121"/>
    <x v="9"/>
    <d v="2026-05-22T11:31:18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22"/>
    <x v="121"/>
    <x v="9"/>
    <d v="2026-05-22T11:31:18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2"/>
    <x v="121"/>
    <x v="9"/>
    <d v="2026-05-22T11:31:18"/>
    <x v="222"/>
    <n v="70"/>
    <n v="87"/>
    <n v="5"/>
    <n v="8"/>
    <n v="9"/>
    <n v="26"/>
    <n v="15"/>
    <n v="40"/>
    <n v="29"/>
    <n v="14"/>
    <m/>
    <n v="8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3"/>
    <x v="121"/>
    <x v="9"/>
    <d v="2026-05-22T11:31:18"/>
    <x v="0"/>
    <n v="3"/>
    <n v="3"/>
    <n v="1"/>
    <m/>
    <m/>
    <m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4"/>
    <x v="121"/>
    <x v="9"/>
    <d v="2026-05-22T11:31:18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1"/>
    <x v="110"/>
    <x v="9"/>
    <d v="2026-05-22T11:31:13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0"/>
    <x v="110"/>
    <x v="9"/>
    <d v="2026-05-22T11:31:13"/>
    <x v="69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4"/>
    <x v="112"/>
    <x v="12"/>
    <d v="2026-05-22T11:31:14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6"/>
    <x v="112"/>
    <x v="12"/>
    <d v="2026-05-22T11:31:14"/>
    <x v="98"/>
    <n v="1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8"/>
    <x v="113"/>
    <x v="9"/>
    <d v="2026-05-22T11:31:15"/>
    <x v="15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9"/>
    <x v="113"/>
    <x v="9"/>
    <d v="2026-05-22T11:31:15"/>
    <x v="63"/>
    <m/>
    <m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0"/>
    <x v="113"/>
    <x v="9"/>
    <d v="2026-05-22T11:31:15"/>
    <x v="14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1"/>
    <x v="113"/>
    <x v="9"/>
    <d v="2026-05-22T11:31:15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5"/>
    <x v="121"/>
    <x v="9"/>
    <d v="2026-05-22T11:31:18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4"/>
    <x v="121"/>
    <x v="9"/>
    <d v="2026-05-22T11:31:18"/>
    <x v="223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5"/>
    <x v="121"/>
    <x v="9"/>
    <d v="2026-05-22T11:31:18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6"/>
    <x v="121"/>
    <x v="9"/>
    <d v="2026-05-22T11:31:18"/>
    <x v="223"/>
    <n v="79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7"/>
    <x v="121"/>
    <x v="9"/>
    <d v="2026-05-22T11:31:18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8"/>
    <x v="122"/>
    <x v="9"/>
    <d v="2026-05-22T11:31:19"/>
    <x v="70"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9"/>
    <x v="122"/>
    <x v="9"/>
    <d v="2026-05-22T11:31:19"/>
    <x v="75"/>
    <m/>
    <m/>
    <m/>
    <m/>
    <m/>
    <n v="56"/>
    <n v="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0"/>
    <x v="122"/>
    <x v="9"/>
    <d v="2026-05-22T11:31:19"/>
    <x v="117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3"/>
    <x v="113"/>
    <x v="9"/>
    <d v="2026-05-22T11:31:15"/>
    <x v="113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2"/>
    <x v="113"/>
    <x v="9"/>
    <d v="2026-05-22T11:31:15"/>
    <x v="164"/>
    <n v="18"/>
    <n v="16"/>
    <m/>
    <m/>
    <n v="4"/>
    <n v="3"/>
    <n v="5"/>
    <n v="9"/>
    <n v="6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11"/>
    <x v="114"/>
    <x v="13"/>
    <d v="2026-05-22T11:31:16"/>
    <x v="224"/>
    <n v="5.6"/>
    <n v="3.2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0"/>
    <x v="114"/>
    <x v="13"/>
    <d v="2026-05-22T11:31:16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1"/>
    <x v="114"/>
    <x v="13"/>
    <d v="2026-05-22T11:31:16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23"/>
    <x v="114"/>
    <x v="13"/>
    <d v="2026-05-22T11:31:16"/>
    <x v="49"/>
    <n v="0"/>
    <n v="0"/>
    <n v="0"/>
    <n v="0"/>
    <n v="7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2"/>
    <x v="114"/>
    <x v="13"/>
    <d v="2026-05-22T11:31:16"/>
    <x v="29"/>
    <n v="12"/>
    <n v="20"/>
    <n v="2"/>
    <n v="2"/>
    <n v="3"/>
    <n v="5"/>
    <n v="3"/>
    <n v="5"/>
    <n v="6"/>
    <n v="3"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3"/>
    <x v="114"/>
    <x v="13"/>
    <d v="2026-05-22T11:31:16"/>
    <x v="30"/>
    <n v="1"/>
    <m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4"/>
    <x v="122"/>
    <x v="9"/>
    <d v="2026-05-22T11:31:19"/>
    <x v="225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5"/>
    <x v="122"/>
    <x v="9"/>
    <d v="2026-05-22T11:31:1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6"/>
    <x v="122"/>
    <x v="9"/>
    <d v="2026-05-22T11:31:19"/>
    <x v="225"/>
    <n v="94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7"/>
    <x v="122"/>
    <x v="9"/>
    <d v="2026-05-22T11:31:19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25"/>
    <x v="122"/>
    <x v="9"/>
    <d v="2026-05-22T11:31:19"/>
    <x v="68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8"/>
    <x v="123"/>
    <x v="9"/>
    <d v="2026-05-22T11:31:19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9"/>
    <x v="123"/>
    <x v="9"/>
    <d v="2026-05-22T11:31:19"/>
    <x v="199"/>
    <m/>
    <m/>
    <m/>
    <m/>
    <m/>
    <n v="2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0"/>
    <x v="123"/>
    <x v="9"/>
    <d v="2026-05-22T11:31:19"/>
    <x v="1"/>
    <m/>
    <m/>
    <m/>
    <m/>
    <m/>
    <m/>
    <m/>
    <n v="5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15"/>
    <x v="114"/>
    <x v="13"/>
    <d v="2026-05-22T11:31:16"/>
    <x v="30"/>
    <n v="1"/>
    <m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4"/>
    <x v="114"/>
    <x v="13"/>
    <d v="2026-05-22T11:31:16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1"/>
    <x v="115"/>
    <x v="1"/>
    <d v="2026-05-22T11:31:16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3"/>
    <x v="115"/>
    <x v="1"/>
    <d v="2026-05-22T11:31:16"/>
    <x v="64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23"/>
    <x v="115"/>
    <x v="1"/>
    <d v="2026-05-22T11:31:1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2"/>
    <x v="115"/>
    <x v="1"/>
    <d v="2026-05-22T11:31:16"/>
    <x v="192"/>
    <n v="19"/>
    <n v="24"/>
    <n v="3"/>
    <m/>
    <m/>
    <n v="6"/>
    <n v="5"/>
    <n v="10"/>
    <n v="8"/>
    <n v="6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4"/>
    <x v="115"/>
    <x v="1"/>
    <d v="2026-05-22T11:31:16"/>
    <x v="4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5"/>
    <x v="115"/>
    <x v="1"/>
    <d v="2026-05-22T11:31:16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17"/>
    <x v="115"/>
    <x v="1"/>
    <d v="2026-05-22T11:31:1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20"/>
    <x v="115"/>
    <x v="1"/>
    <d v="2026-05-22T11:31:16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4"/>
    <x v="115"/>
    <x v="1"/>
    <d v="2026-05-22T11:31:16"/>
    <x v="189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6"/>
    <x v="115"/>
    <x v="1"/>
    <d v="2026-05-22T11:31:16"/>
    <x v="189"/>
    <n v="4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8"/>
    <x v="119"/>
    <x v="1"/>
    <d v="2026-05-22T11:31:17"/>
    <x v="92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9"/>
    <x v="119"/>
    <x v="1"/>
    <d v="2026-05-22T11:31:17"/>
    <x v="226"/>
    <m/>
    <m/>
    <m/>
    <m/>
    <m/>
    <n v="32"/>
    <n v="2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0"/>
    <x v="119"/>
    <x v="1"/>
    <d v="2026-05-22T11:31:17"/>
    <x v="9"/>
    <m/>
    <m/>
    <m/>
    <m/>
    <m/>
    <m/>
    <m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1"/>
    <x v="120"/>
    <x v="1"/>
    <d v="2026-05-22T11:31:18"/>
    <x v="66"/>
    <n v="2.4"/>
    <n v="7.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4"/>
    <x v="124"/>
    <x v="2"/>
    <d v="2026-05-22T11:31:20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5"/>
    <x v="124"/>
    <x v="2"/>
    <d v="2026-05-22T11:31:2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6"/>
    <x v="124"/>
    <x v="2"/>
    <d v="2026-05-22T11:31:20"/>
    <x v="161"/>
    <n v="24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7"/>
    <x v="124"/>
    <x v="2"/>
    <d v="2026-05-22T11:31:2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25"/>
    <x v="124"/>
    <x v="2"/>
    <d v="2026-05-22T11:31:20"/>
    <x v="13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8"/>
    <x v="125"/>
    <x v="10"/>
    <d v="2026-05-22T11:31:20"/>
    <x v="77"/>
    <m/>
    <m/>
    <m/>
    <n v="9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9"/>
    <x v="125"/>
    <x v="10"/>
    <d v="2026-05-22T11:31:20"/>
    <x v="227"/>
    <m/>
    <m/>
    <m/>
    <m/>
    <m/>
    <n v="186"/>
    <n v="118"/>
    <n v="1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0"/>
    <x v="125"/>
    <x v="10"/>
    <d v="2026-05-22T11:31:20"/>
    <x v="228"/>
    <m/>
    <m/>
    <m/>
    <m/>
    <m/>
    <m/>
    <m/>
    <n v="44"/>
    <m/>
    <n v="14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6"/>
    <x v="125"/>
    <x v="10"/>
    <d v="2026-05-22T11:31:20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7"/>
    <x v="125"/>
    <x v="10"/>
    <d v="2026-05-22T11:31:20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35"/>
    <x v="125"/>
    <x v="10"/>
    <d v="2026-05-22T11:31:20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8"/>
    <x v="125"/>
    <x v="10"/>
    <d v="2026-05-22T11:31:20"/>
    <x v="230"/>
    <m/>
    <m/>
    <n v="24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9"/>
    <x v="125"/>
    <x v="10"/>
    <d v="2026-05-22T11:31:20"/>
    <x v="231"/>
    <m/>
    <m/>
    <n v="4.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20"/>
    <x v="125"/>
    <x v="10"/>
    <d v="2026-05-22T11:31:20"/>
    <x v="90"/>
    <n v="3"/>
    <n v="2"/>
    <m/>
    <m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36"/>
    <x v="125"/>
    <x v="10"/>
    <d v="2026-05-22T11:31:20"/>
    <x v="30"/>
    <n v="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24"/>
    <x v="125"/>
    <x v="10"/>
    <d v="2026-05-22T11:31:20"/>
    <x v="117"/>
    <n v="9"/>
    <n v="4"/>
    <m/>
    <m/>
    <n v="10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4"/>
    <x v="125"/>
    <x v="10"/>
    <d v="2026-05-22T11:31:20"/>
    <x v="232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5"/>
    <x v="125"/>
    <x v="10"/>
    <d v="2026-05-22T11:31:20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6"/>
    <x v="125"/>
    <x v="10"/>
    <d v="2026-05-22T11:31:20"/>
    <x v="232"/>
    <n v="316"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7"/>
    <x v="125"/>
    <x v="10"/>
    <d v="2026-05-22T11:31:20"/>
    <x v="164"/>
    <n v="1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25"/>
    <x v="125"/>
    <x v="10"/>
    <d v="2026-05-22T11:31:20"/>
    <x v="117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"/>
    <x v="126"/>
    <x v="9"/>
    <d v="2026-05-22T11:31:21"/>
    <x v="92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9"/>
    <x v="126"/>
    <x v="9"/>
    <d v="2026-05-22T11:31:21"/>
    <x v="209"/>
    <m/>
    <m/>
    <m/>
    <m/>
    <m/>
    <n v="18"/>
    <n v="2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"/>
    <x v="126"/>
    <x v="9"/>
    <d v="2026-05-22T11:31:21"/>
    <x v="86"/>
    <m/>
    <m/>
    <m/>
    <m/>
    <m/>
    <m/>
    <m/>
    <n v="7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"/>
    <x v="126"/>
    <x v="9"/>
    <d v="2026-05-22T11:31:2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22"/>
    <x v="126"/>
    <x v="9"/>
    <d v="2026-05-22T11:31:21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2"/>
    <x v="126"/>
    <x v="9"/>
    <d v="2026-05-22T11:31:21"/>
    <x v="100"/>
    <n v="19"/>
    <n v="30"/>
    <m/>
    <n v="2"/>
    <n v="3"/>
    <n v="6"/>
    <n v="7"/>
    <n v="9"/>
    <n v="11"/>
    <n v="7"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3"/>
    <x v="126"/>
    <x v="9"/>
    <d v="2026-05-22T11:31:21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5"/>
    <x v="126"/>
    <x v="9"/>
    <d v="2026-05-22T11:31:21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8"/>
    <x v="126"/>
    <x v="9"/>
    <d v="2026-05-22T11:31:21"/>
    <x v="99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24"/>
    <x v="126"/>
    <x v="9"/>
    <d v="2026-05-22T11:31:21"/>
    <x v="43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4"/>
    <x v="126"/>
    <x v="9"/>
    <d v="2026-05-22T11:31:21"/>
    <x v="23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1"/>
    <x v="121"/>
    <x v="9"/>
    <d v="2026-05-22T11:31:18"/>
    <x v="70"/>
    <n v="8"/>
    <n v="16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0"/>
    <x v="121"/>
    <x v="9"/>
    <d v="2026-05-22T11:31:18"/>
    <x v="1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1"/>
    <x v="122"/>
    <x v="9"/>
    <d v="2026-05-22T11:31:19"/>
    <x v="219"/>
    <n v="2.4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0"/>
    <x v="122"/>
    <x v="9"/>
    <d v="2026-05-22T11:31:1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"/>
    <x v="122"/>
    <x v="9"/>
    <d v="2026-05-22T11:31:1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22"/>
    <x v="122"/>
    <x v="9"/>
    <d v="2026-05-22T11:31:19"/>
    <x v="49"/>
    <m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2"/>
    <x v="122"/>
    <x v="9"/>
    <d v="2026-05-22T11:31:19"/>
    <x v="234"/>
    <n v="38"/>
    <n v="55"/>
    <n v="2"/>
    <m/>
    <n v="4"/>
    <n v="10"/>
    <n v="12"/>
    <n v="28"/>
    <n v="26"/>
    <n v="9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3"/>
    <x v="122"/>
    <x v="9"/>
    <d v="2026-05-22T11:31:19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"/>
    <x v="126"/>
    <x v="9"/>
    <d v="2026-05-22T11:31:21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6"/>
    <x v="126"/>
    <x v="9"/>
    <d v="2026-05-22T11:31:21"/>
    <x v="233"/>
    <n v="85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"/>
    <x v="126"/>
    <x v="9"/>
    <d v="2026-05-22T11:31:21"/>
    <x v="4"/>
    <n v="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25"/>
    <x v="126"/>
    <x v="9"/>
    <d v="2026-05-22T11:31:21"/>
    <x v="144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34"/>
    <x v="126"/>
    <x v="9"/>
    <d v="2026-05-22T11:31:2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8"/>
    <x v="127"/>
    <x v="1"/>
    <d v="2026-05-22T11:31:21"/>
    <x v="70"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9"/>
    <x v="127"/>
    <x v="1"/>
    <d v="2026-05-22T11:31:21"/>
    <x v="60"/>
    <m/>
    <m/>
    <m/>
    <m/>
    <m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10"/>
    <x v="127"/>
    <x v="1"/>
    <d v="2026-05-22T11:31:21"/>
    <x v="86"/>
    <m/>
    <m/>
    <m/>
    <m/>
    <m/>
    <m/>
    <m/>
    <n v="6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5"/>
    <x v="122"/>
    <x v="9"/>
    <d v="2026-05-22T11:31:19"/>
    <x v="43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1"/>
    <x v="123"/>
    <x v="9"/>
    <d v="2026-05-22T11:31:19"/>
    <x v="19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"/>
    <x v="123"/>
    <x v="9"/>
    <d v="2026-05-22T11:31:19"/>
    <x v="43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2"/>
    <x v="123"/>
    <x v="9"/>
    <d v="2026-05-22T11:31:19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2"/>
    <x v="123"/>
    <x v="9"/>
    <d v="2026-05-22T11:31:19"/>
    <x v="199"/>
    <n v="19"/>
    <n v="28"/>
    <n v="0"/>
    <n v="0"/>
    <n v="5"/>
    <n v="5"/>
    <n v="6"/>
    <n v="14"/>
    <n v="10"/>
    <n v="5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3"/>
    <x v="123"/>
    <x v="9"/>
    <d v="2026-05-22T11:31:19"/>
    <x v="30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4"/>
    <x v="123"/>
    <x v="9"/>
    <d v="2026-05-22T11:31:19"/>
    <x v="129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5"/>
    <x v="123"/>
    <x v="9"/>
    <d v="2026-05-22T11:31:19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6"/>
    <x v="123"/>
    <x v="9"/>
    <d v="2026-05-22T11:31:19"/>
    <x v="129"/>
    <n v="9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7"/>
    <x v="123"/>
    <x v="9"/>
    <d v="2026-05-22T11:31:19"/>
    <x v="48"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8"/>
    <x v="124"/>
    <x v="2"/>
    <d v="2026-05-22T11:31:20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9"/>
    <x v="124"/>
    <x v="2"/>
    <d v="2026-05-22T11:31:20"/>
    <x v="93"/>
    <m/>
    <m/>
    <m/>
    <m/>
    <m/>
    <n v="40"/>
    <n v="2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10"/>
    <x v="124"/>
    <x v="2"/>
    <d v="2026-05-22T11:31:20"/>
    <x v="10"/>
    <m/>
    <m/>
    <m/>
    <m/>
    <m/>
    <m/>
    <m/>
    <n v="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11"/>
    <x v="124"/>
    <x v="2"/>
    <d v="2026-05-22T11:31:20"/>
    <x v="49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1"/>
    <x v="124"/>
    <x v="2"/>
    <d v="2026-05-22T11:31:20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21"/>
    <x v="124"/>
    <x v="2"/>
    <d v="2026-05-22T11:31:2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20"/>
    <x v="127"/>
    <x v="1"/>
    <d v="2026-05-22T11:31:21"/>
    <x v="43"/>
    <m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4"/>
    <x v="127"/>
    <x v="1"/>
    <d v="2026-05-22T11:31:21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5"/>
    <x v="127"/>
    <x v="1"/>
    <d v="2026-05-22T11:31:2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6"/>
    <x v="127"/>
    <x v="1"/>
    <d v="2026-05-22T11:31:21"/>
    <x v="169"/>
    <n v="3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"/>
    <x v="127"/>
    <x v="1"/>
    <d v="2026-05-22T11:31:21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8"/>
    <x v="128"/>
    <x v="2"/>
    <d v="2026-05-22T11:31:22"/>
    <x v="47"/>
    <m/>
    <m/>
    <m/>
    <n v="12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9"/>
    <x v="128"/>
    <x v="2"/>
    <d v="2026-05-22T11:31:22"/>
    <x v="235"/>
    <m/>
    <m/>
    <m/>
    <m/>
    <m/>
    <n v="292"/>
    <n v="205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0"/>
    <x v="128"/>
    <x v="2"/>
    <d v="2026-05-22T11:31:22"/>
    <x v="189"/>
    <m/>
    <m/>
    <m/>
    <m/>
    <m/>
    <m/>
    <m/>
    <n v="56"/>
    <m/>
    <n v="26"/>
    <n v="1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22"/>
    <x v="124"/>
    <x v="2"/>
    <d v="2026-05-22T11:31:20"/>
    <x v="80"/>
    <m/>
    <m/>
    <n v="3.6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2"/>
    <x v="124"/>
    <x v="2"/>
    <d v="2026-05-22T11:31:20"/>
    <x v="236"/>
    <n v="22"/>
    <n v="41"/>
    <m/>
    <n v="1"/>
    <n v="4"/>
    <n v="6"/>
    <n v="5"/>
    <n v="20"/>
    <n v="14"/>
    <n v="7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3"/>
    <x v="124"/>
    <x v="2"/>
    <d v="2026-05-22T11:31:20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14"/>
    <x v="124"/>
    <x v="2"/>
    <d v="2026-05-22T11:31:20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15"/>
    <x v="124"/>
    <x v="2"/>
    <d v="2026-05-22T11:31:20"/>
    <x v="43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1"/>
    <x v="125"/>
    <x v="10"/>
    <d v="2026-05-22T11:31:20"/>
    <x v="237"/>
    <n v="3.2"/>
    <n v="25.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0"/>
    <x v="125"/>
    <x v="10"/>
    <d v="2026-05-22T11:31:20"/>
    <x v="29"/>
    <m/>
    <m/>
    <m/>
    <n v="2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"/>
    <x v="125"/>
    <x v="10"/>
    <d v="2026-05-22T11:31:20"/>
    <x v="208"/>
    <m/>
    <n v="1"/>
    <n v="6"/>
    <n v="2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5"/>
    <x v="128"/>
    <x v="2"/>
    <d v="2026-05-22T11:31:22"/>
    <x v="90"/>
    <n v="3"/>
    <n v="2"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6"/>
    <x v="128"/>
    <x v="2"/>
    <d v="2026-05-22T11:31:22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7"/>
    <x v="128"/>
    <x v="2"/>
    <d v="2026-05-22T11:31:22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8"/>
    <x v="128"/>
    <x v="2"/>
    <d v="2026-05-22T11:31:22"/>
    <x v="238"/>
    <m/>
    <n v="2"/>
    <n v="4.4000000000000004"/>
    <n v="12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9"/>
    <x v="128"/>
    <x v="2"/>
    <d v="2026-05-22T11:31:22"/>
    <x v="148"/>
    <m/>
    <m/>
    <n v="4.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0"/>
    <x v="128"/>
    <x v="2"/>
    <d v="2026-05-22T11:31:22"/>
    <x v="0"/>
    <n v="5"/>
    <n v="1"/>
    <m/>
    <m/>
    <n v="1"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4"/>
    <x v="128"/>
    <x v="2"/>
    <d v="2026-05-22T11:31:22"/>
    <x v="1"/>
    <n v="2"/>
    <n v="6"/>
    <m/>
    <n v="1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4"/>
    <x v="128"/>
    <x v="2"/>
    <d v="2026-05-22T11:31:22"/>
    <x v="239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5"/>
    <x v="128"/>
    <x v="2"/>
    <d v="2026-05-22T11:31:22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6"/>
    <x v="128"/>
    <x v="2"/>
    <d v="2026-05-22T11:31:22"/>
    <x v="239"/>
    <n v="197"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"/>
    <x v="128"/>
    <x v="2"/>
    <d v="2026-05-22T11:31:22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5"/>
    <x v="128"/>
    <x v="2"/>
    <d v="2026-05-22T11:31:22"/>
    <x v="210"/>
    <n v="2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34"/>
    <x v="128"/>
    <x v="2"/>
    <d v="2026-05-22T11:31:2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8"/>
    <x v="129"/>
    <x v="2"/>
    <d v="2026-05-22T11:31:22"/>
    <x v="158"/>
    <m/>
    <m/>
    <m/>
    <n v="82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9"/>
    <x v="129"/>
    <x v="2"/>
    <d v="2026-05-22T11:31:22"/>
    <x v="240"/>
    <m/>
    <m/>
    <m/>
    <m/>
    <m/>
    <n v="159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0"/>
    <x v="129"/>
    <x v="2"/>
    <d v="2026-05-22T11:31:22"/>
    <x v="204"/>
    <m/>
    <m/>
    <m/>
    <m/>
    <m/>
    <m/>
    <m/>
    <n v="60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2"/>
    <x v="125"/>
    <x v="10"/>
    <d v="2026-05-22T11:31:20"/>
    <x v="214"/>
    <n v="4.8"/>
    <n v="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3"/>
    <x v="125"/>
    <x v="10"/>
    <d v="2026-05-22T11:31:20"/>
    <x v="177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23"/>
    <x v="125"/>
    <x v="10"/>
    <d v="2026-05-22T11:31:20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2"/>
    <x v="125"/>
    <x v="10"/>
    <d v="2026-05-22T11:31:20"/>
    <x v="241"/>
    <n v="132"/>
    <n v="205"/>
    <n v="2"/>
    <n v="10"/>
    <n v="18"/>
    <n v="46"/>
    <n v="43"/>
    <n v="93"/>
    <n v="61"/>
    <n v="45"/>
    <m/>
    <n v="7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3"/>
    <x v="125"/>
    <x v="10"/>
    <d v="2026-05-22T11:31:20"/>
    <x v="48"/>
    <n v="11"/>
    <n v="11"/>
    <n v="2"/>
    <n v="1"/>
    <n v="3"/>
    <n v="1"/>
    <n v="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4"/>
    <x v="125"/>
    <x v="10"/>
    <d v="2026-05-22T11:31:20"/>
    <x v="43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5"/>
    <x v="125"/>
    <x v="10"/>
    <d v="2026-05-22T11:31:20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1"/>
    <x v="126"/>
    <x v="9"/>
    <d v="2026-05-22T11:31:21"/>
    <x v="91"/>
    <m/>
    <n v="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5"/>
    <x v="129"/>
    <x v="2"/>
    <d v="2026-05-22T11:31:22"/>
    <x v="0"/>
    <n v="2"/>
    <n v="4"/>
    <n v="1"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4"/>
    <x v="129"/>
    <x v="2"/>
    <d v="2026-05-22T11:31:22"/>
    <x v="242"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5"/>
    <x v="129"/>
    <x v="2"/>
    <d v="2026-05-22T11:31:22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6"/>
    <x v="129"/>
    <x v="2"/>
    <d v="2026-05-22T11:31:22"/>
    <x v="242"/>
    <n v="253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7"/>
    <x v="129"/>
    <x v="2"/>
    <d v="2026-05-22T11:31:22"/>
    <x v="201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8"/>
    <x v="130"/>
    <x v="12"/>
    <d v="2026-05-22T11:31:23"/>
    <x v="170"/>
    <m/>
    <m/>
    <m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9"/>
    <x v="130"/>
    <x v="12"/>
    <d v="2026-05-22T11:31:23"/>
    <x v="243"/>
    <m/>
    <m/>
    <m/>
    <m/>
    <m/>
    <n v="52"/>
    <n v="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0"/>
    <x v="130"/>
    <x v="12"/>
    <d v="2026-05-22T11:31:23"/>
    <x v="10"/>
    <m/>
    <m/>
    <m/>
    <m/>
    <m/>
    <m/>
    <m/>
    <n v="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3"/>
    <x v="130"/>
    <x v="12"/>
    <d v="2026-05-22T11:31:23"/>
    <x v="22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2"/>
    <x v="130"/>
    <x v="12"/>
    <d v="2026-05-22T11:31:23"/>
    <x v="15"/>
    <m/>
    <n v="4.4000000000000004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3"/>
    <x v="130"/>
    <x v="12"/>
    <d v="2026-05-22T11:31:23"/>
    <x v="1"/>
    <m/>
    <n v="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"/>
    <x v="130"/>
    <x v="12"/>
    <d v="2026-05-22T11:31:23"/>
    <x v="244"/>
    <n v="46"/>
    <n v="62"/>
    <n v="2"/>
    <n v="4"/>
    <n v="8"/>
    <n v="10"/>
    <n v="19"/>
    <n v="26"/>
    <n v="26"/>
    <n v="7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3"/>
    <x v="130"/>
    <x v="12"/>
    <d v="2026-05-22T11:31:23"/>
    <x v="2"/>
    <n v="1"/>
    <n v="2"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4"/>
    <x v="130"/>
    <x v="12"/>
    <d v="2026-05-22T11:31:23"/>
    <x v="3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5"/>
    <x v="130"/>
    <x v="12"/>
    <d v="2026-05-22T11:31:23"/>
    <x v="0"/>
    <n v="2"/>
    <n v="4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4"/>
    <x v="130"/>
    <x v="12"/>
    <d v="2026-05-22T11:31:23"/>
    <x v="13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0"/>
    <x v="126"/>
    <x v="9"/>
    <d v="2026-05-22T11:31:2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1"/>
    <x v="128"/>
    <x v="2"/>
    <d v="2026-05-22T11:31:22"/>
    <x v="245"/>
    <n v="9.6"/>
    <n v="35.200000000000003"/>
    <n v="9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0"/>
    <x v="128"/>
    <x v="2"/>
    <d v="2026-05-22T11:31:22"/>
    <x v="4"/>
    <m/>
    <m/>
    <m/>
    <m/>
    <n v="2"/>
    <n v="1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"/>
    <x v="128"/>
    <x v="2"/>
    <d v="2026-05-22T11:31:22"/>
    <x v="144"/>
    <m/>
    <m/>
    <m/>
    <m/>
    <n v="2"/>
    <n v="1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2"/>
    <x v="128"/>
    <x v="2"/>
    <d v="2026-05-22T11:31:22"/>
    <x v="112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3"/>
    <x v="128"/>
    <x v="2"/>
    <d v="2026-05-22T11:31:22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1"/>
    <x v="128"/>
    <x v="2"/>
    <d v="2026-05-22T11:31:2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2"/>
    <x v="128"/>
    <x v="2"/>
    <d v="2026-05-22T11:31:22"/>
    <x v="49"/>
    <m/>
    <n v="3.2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7"/>
    <x v="131"/>
    <x v="9"/>
    <d v="2026-05-22T11:31:2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37"/>
    <x v="131"/>
    <x v="9"/>
    <d v="2026-05-22T11:31:2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38"/>
    <x v="131"/>
    <x v="9"/>
    <d v="2026-05-22T11:31:2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8"/>
    <x v="131"/>
    <x v="9"/>
    <d v="2026-05-22T11:31:23"/>
    <x v="238"/>
    <n v="5.6"/>
    <m/>
    <n v="6"/>
    <n v="5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9"/>
    <x v="131"/>
    <x v="9"/>
    <d v="2026-05-22T11:31:23"/>
    <x v="91"/>
    <m/>
    <n v="3.6"/>
    <n v="4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0"/>
    <x v="131"/>
    <x v="9"/>
    <d v="2026-05-22T11:31:23"/>
    <x v="2"/>
    <n v="2"/>
    <n v="1"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39"/>
    <x v="131"/>
    <x v="9"/>
    <d v="2026-05-22T11:31:23"/>
    <x v="30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4"/>
    <x v="131"/>
    <x v="9"/>
    <d v="2026-05-22T11:31:23"/>
    <x v="86"/>
    <n v="4"/>
    <n v="7"/>
    <n v="2"/>
    <n v="1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4"/>
    <x v="131"/>
    <x v="9"/>
    <d v="2026-05-22T11:31:23"/>
    <x v="246"/>
    <n v="6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5"/>
    <x v="131"/>
    <x v="9"/>
    <d v="2026-05-22T11:31:23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6"/>
    <x v="131"/>
    <x v="9"/>
    <d v="2026-05-22T11:31:23"/>
    <x v="246"/>
    <n v="271"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"/>
    <x v="131"/>
    <x v="9"/>
    <d v="2026-05-22T11:31:23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5"/>
    <x v="131"/>
    <x v="9"/>
    <d v="2026-05-22T11:31:2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8"/>
    <x v="132"/>
    <x v="2"/>
    <d v="2026-05-22T11:31:24"/>
    <x v="97"/>
    <m/>
    <m/>
    <m/>
    <n v="11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9"/>
    <x v="132"/>
    <x v="2"/>
    <d v="2026-05-22T11:31:24"/>
    <x v="79"/>
    <m/>
    <m/>
    <m/>
    <m/>
    <m/>
    <n v="310"/>
    <n v="23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0"/>
    <x v="132"/>
    <x v="2"/>
    <d v="2026-05-22T11:31:24"/>
    <x v="247"/>
    <m/>
    <m/>
    <m/>
    <m/>
    <m/>
    <m/>
    <m/>
    <n v="69"/>
    <m/>
    <n v="28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3"/>
    <x v="128"/>
    <x v="2"/>
    <d v="2026-05-22T11:31:22"/>
    <x v="80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2"/>
    <x v="128"/>
    <x v="2"/>
    <d v="2026-05-22T11:31:22"/>
    <x v="248"/>
    <n v="245"/>
    <n v="325"/>
    <n v="6"/>
    <n v="17"/>
    <n v="45"/>
    <n v="60"/>
    <n v="86"/>
    <n v="146"/>
    <n v="104"/>
    <n v="56"/>
    <m/>
    <n v="14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3"/>
    <x v="128"/>
    <x v="2"/>
    <d v="2026-05-22T11:31:22"/>
    <x v="117"/>
    <n v="8"/>
    <n v="5"/>
    <n v="2"/>
    <n v="1"/>
    <m/>
    <m/>
    <n v="1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4"/>
    <x v="128"/>
    <x v="2"/>
    <d v="2026-05-22T11:31:22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1"/>
    <x v="129"/>
    <x v="2"/>
    <d v="2026-05-22T11:31:22"/>
    <x v="249"/>
    <n v="4.8"/>
    <n v="23.2"/>
    <n v="13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0"/>
    <x v="129"/>
    <x v="2"/>
    <d v="2026-05-22T11:31:22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"/>
    <x v="129"/>
    <x v="2"/>
    <d v="2026-05-22T11:31:22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26"/>
    <x v="129"/>
    <x v="2"/>
    <d v="2026-05-22T11:31:2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2"/>
    <x v="132"/>
    <x v="2"/>
    <d v="2026-05-22T11:31:24"/>
    <x v="18"/>
    <n v="1.6"/>
    <n v="2.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3"/>
    <x v="132"/>
    <x v="2"/>
    <d v="2026-05-22T11:31:24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1"/>
    <x v="132"/>
    <x v="2"/>
    <d v="2026-05-22T11:31:2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2"/>
    <x v="132"/>
    <x v="2"/>
    <d v="2026-05-22T11:31:24"/>
    <x v="250"/>
    <n v="4.8"/>
    <m/>
    <n v="2.8"/>
    <n v="8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3"/>
    <x v="132"/>
    <x v="2"/>
    <d v="2026-05-22T11:31:2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"/>
    <x v="132"/>
    <x v="2"/>
    <d v="2026-05-22T11:31:24"/>
    <x v="251"/>
    <n v="252"/>
    <n v="334"/>
    <n v="5"/>
    <n v="8"/>
    <n v="58"/>
    <n v="55"/>
    <n v="83"/>
    <n v="155"/>
    <n v="118"/>
    <n v="71"/>
    <m/>
    <n v="14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3"/>
    <x v="132"/>
    <x v="2"/>
    <d v="2026-05-22T11:31:24"/>
    <x v="13"/>
    <n v="7"/>
    <n v="8"/>
    <m/>
    <n v="1"/>
    <n v="3"/>
    <m/>
    <n v="3"/>
    <n v="4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4"/>
    <x v="132"/>
    <x v="2"/>
    <d v="2026-05-22T11:31:24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22"/>
    <x v="129"/>
    <x v="2"/>
    <d v="2026-05-22T11:31:22"/>
    <x v="182"/>
    <m/>
    <n v="3.6"/>
    <n v="5.2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23"/>
    <x v="129"/>
    <x v="2"/>
    <d v="2026-05-22T11:31:22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2"/>
    <x v="129"/>
    <x v="2"/>
    <d v="2026-05-22T11:31:22"/>
    <x v="252"/>
    <n v="159"/>
    <n v="222"/>
    <n v="5"/>
    <n v="10"/>
    <n v="46"/>
    <n v="41"/>
    <n v="35"/>
    <n v="94"/>
    <n v="68"/>
    <n v="60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3"/>
    <x v="129"/>
    <x v="2"/>
    <d v="2026-05-22T11:31:22"/>
    <x v="2"/>
    <n v="2"/>
    <n v="1"/>
    <m/>
    <m/>
    <m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1"/>
    <x v="130"/>
    <x v="12"/>
    <d v="2026-05-22T11:31:23"/>
    <x v="253"/>
    <n v="4.8"/>
    <n v="8.8000000000000007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0"/>
    <x v="130"/>
    <x v="12"/>
    <d v="2026-05-22T11:31:23"/>
    <x v="69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"/>
    <x v="130"/>
    <x v="12"/>
    <d v="2026-05-22T11:31:23"/>
    <x v="0"/>
    <m/>
    <m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"/>
    <x v="130"/>
    <x v="12"/>
    <d v="2026-05-22T11:31:2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5"/>
    <x v="132"/>
    <x v="2"/>
    <d v="2026-05-22T11:31:24"/>
    <x v="145"/>
    <n v="5"/>
    <n v="4"/>
    <n v="1"/>
    <m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6"/>
    <x v="132"/>
    <x v="2"/>
    <d v="2026-05-22T11:31:2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7"/>
    <x v="132"/>
    <x v="2"/>
    <d v="2026-05-22T11:31:24"/>
    <x v="39"/>
    <m/>
    <m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8"/>
    <x v="132"/>
    <x v="2"/>
    <d v="2026-05-22T11:31:24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9"/>
    <x v="132"/>
    <x v="2"/>
    <d v="2026-05-22T11:31:24"/>
    <x v="219"/>
    <m/>
    <n v="4.8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0"/>
    <x v="132"/>
    <x v="2"/>
    <d v="2026-05-22T11:31:24"/>
    <x v="9"/>
    <n v="4"/>
    <n v="6"/>
    <m/>
    <m/>
    <m/>
    <n v="1"/>
    <m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4"/>
    <x v="132"/>
    <x v="2"/>
    <d v="2026-05-22T11:31:24"/>
    <x v="90"/>
    <n v="3"/>
    <n v="2"/>
    <m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4"/>
    <x v="132"/>
    <x v="2"/>
    <d v="2026-05-22T11:31:24"/>
    <x v="254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5"/>
    <x v="132"/>
    <x v="2"/>
    <d v="2026-05-22T11:31:24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6"/>
    <x v="132"/>
    <x v="2"/>
    <d v="2026-05-22T11:31:24"/>
    <x v="254"/>
    <n v="127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"/>
    <x v="132"/>
    <x v="2"/>
    <d v="2026-05-22T11:31:24"/>
    <x v="209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25"/>
    <x v="132"/>
    <x v="2"/>
    <d v="2026-05-22T11:31:24"/>
    <x v="70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34"/>
    <x v="132"/>
    <x v="2"/>
    <d v="2026-05-22T11:31:24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8"/>
    <x v="133"/>
    <x v="1"/>
    <d v="2026-05-22T11:34:26"/>
    <x v="255"/>
    <m/>
    <m/>
    <m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9"/>
    <x v="133"/>
    <x v="1"/>
    <d v="2026-05-22T11:34:26"/>
    <x v="256"/>
    <m/>
    <m/>
    <m/>
    <m/>
    <m/>
    <n v="342"/>
    <n v="246"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0"/>
    <x v="133"/>
    <x v="1"/>
    <d v="2026-05-22T11:34:26"/>
    <x v="257"/>
    <m/>
    <m/>
    <m/>
    <m/>
    <m/>
    <m/>
    <m/>
    <n v="73"/>
    <m/>
    <n v="36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8"/>
    <x v="131"/>
    <x v="9"/>
    <d v="2026-05-22T11:31:23"/>
    <x v="258"/>
    <m/>
    <m/>
    <m/>
    <n v="164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9"/>
    <x v="131"/>
    <x v="9"/>
    <d v="2026-05-22T11:31:23"/>
    <x v="259"/>
    <m/>
    <m/>
    <m/>
    <m/>
    <m/>
    <n v="358"/>
    <n v="20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0"/>
    <x v="131"/>
    <x v="9"/>
    <d v="2026-05-22T11:31:23"/>
    <x v="111"/>
    <m/>
    <m/>
    <m/>
    <m/>
    <m/>
    <m/>
    <m/>
    <n v="69"/>
    <m/>
    <n v="64"/>
    <n v="11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1"/>
    <x v="131"/>
    <x v="9"/>
    <d v="2026-05-22T11:31:23"/>
    <x v="8"/>
    <n v="24.8"/>
    <n v="51.2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0"/>
    <x v="131"/>
    <x v="9"/>
    <d v="2026-05-22T11:31:23"/>
    <x v="39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"/>
    <x v="131"/>
    <x v="9"/>
    <d v="2026-05-22T11:31:23"/>
    <x v="21"/>
    <m/>
    <m/>
    <n v="6"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6"/>
    <x v="131"/>
    <x v="9"/>
    <d v="2026-05-22T11:31:23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2"/>
    <x v="131"/>
    <x v="9"/>
    <d v="2026-05-22T11:31:23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1"/>
    <x v="134"/>
    <x v="14"/>
    <d v="2026-06-18T12:23:50"/>
    <x v="260"/>
    <n v="3.2"/>
    <n v="10.4"/>
    <n v="7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0"/>
    <x v="134"/>
    <x v="14"/>
    <d v="2026-06-18T12:23:50"/>
    <x v="1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"/>
    <x v="134"/>
    <x v="14"/>
    <d v="2026-06-18T12:23:50"/>
    <x v="1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3"/>
    <x v="134"/>
    <x v="14"/>
    <d v="2026-06-18T12:23:5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"/>
    <x v="134"/>
    <x v="14"/>
    <d v="2026-06-18T12:23:50"/>
    <x v="261"/>
    <n v="56"/>
    <n v="85"/>
    <n v="1"/>
    <n v="6"/>
    <n v="33"/>
    <n v="32"/>
    <n v="31"/>
    <m/>
    <m/>
    <n v="28"/>
    <m/>
    <n v="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"/>
    <x v="134"/>
    <x v="14"/>
    <d v="2026-06-18T12:23:50"/>
    <x v="69"/>
    <n v="2"/>
    <n v="2"/>
    <m/>
    <m/>
    <m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5"/>
    <x v="134"/>
    <x v="14"/>
    <d v="2026-06-18T12:23:5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6"/>
    <x v="134"/>
    <x v="14"/>
    <d v="2026-06-18T12:23:50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7"/>
    <x v="134"/>
    <x v="14"/>
    <d v="2026-06-18T12:23:5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0"/>
    <x v="134"/>
    <x v="14"/>
    <d v="2026-06-18T12:23:50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"/>
    <x v="134"/>
    <x v="14"/>
    <d v="2026-06-18T12:23:50"/>
    <x v="262"/>
    <n v="6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"/>
    <x v="134"/>
    <x v="14"/>
    <d v="2026-06-18T12:23:50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6"/>
    <x v="134"/>
    <x v="14"/>
    <d v="2026-06-18T12:23:50"/>
    <x v="262"/>
    <n v="249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"/>
    <x v="134"/>
    <x v="14"/>
    <d v="2026-06-18T12:23:50"/>
    <x v="100"/>
    <n v="1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5"/>
    <x v="134"/>
    <x v="14"/>
    <d v="2026-06-18T12:23:50"/>
    <x v="86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4"/>
    <x v="134"/>
    <x v="14"/>
    <d v="2026-06-18T12:23:50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3"/>
    <x v="131"/>
    <x v="9"/>
    <d v="2026-05-22T11:31:23"/>
    <x v="263"/>
    <m/>
    <n v="4.07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1"/>
    <x v="131"/>
    <x v="9"/>
    <d v="2026-05-22T11:31:2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2"/>
    <x v="131"/>
    <x v="9"/>
    <d v="2026-05-22T11:31:23"/>
    <x v="9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3"/>
    <x v="131"/>
    <x v="9"/>
    <d v="2026-05-22T11:31:23"/>
    <x v="264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"/>
    <x v="131"/>
    <x v="9"/>
    <d v="2026-05-22T11:31:23"/>
    <x v="265"/>
    <n v="272"/>
    <n v="321"/>
    <n v="9"/>
    <n v="18"/>
    <n v="54"/>
    <n v="82"/>
    <n v="73"/>
    <n v="179"/>
    <n v="105"/>
    <n v="3"/>
    <m/>
    <n v="32"/>
    <n v="11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1"/>
    <x v="132"/>
    <x v="2"/>
    <d v="2026-05-22T11:31:24"/>
    <x v="266"/>
    <n v="9.6"/>
    <n v="21.6"/>
    <n v="1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0"/>
    <x v="132"/>
    <x v="2"/>
    <d v="2026-05-22T11:31:24"/>
    <x v="48"/>
    <m/>
    <m/>
    <m/>
    <m/>
    <n v="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1"/>
    <x v="132"/>
    <x v="2"/>
    <d v="2026-05-22T11:31:24"/>
    <x v="190"/>
    <m/>
    <n v="1"/>
    <n v="6"/>
    <m/>
    <n v="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8"/>
    <x v="135"/>
    <x v="15"/>
    <d v="2026-06-18T12:23:51"/>
    <x v="210"/>
    <m/>
    <m/>
    <m/>
    <n v="3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9"/>
    <x v="135"/>
    <x v="15"/>
    <d v="2026-06-18T12:23:51"/>
    <x v="267"/>
    <m/>
    <m/>
    <m/>
    <m/>
    <m/>
    <n v="74"/>
    <n v="8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0"/>
    <x v="135"/>
    <x v="15"/>
    <d v="2026-06-18T12:23:51"/>
    <x v="193"/>
    <m/>
    <m/>
    <m/>
    <m/>
    <m/>
    <m/>
    <m/>
    <n v="16"/>
    <m/>
    <n v="14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1"/>
    <x v="135"/>
    <x v="15"/>
    <d v="2026-06-18T12:23:51"/>
    <x v="215"/>
    <n v="3.2"/>
    <n v="4"/>
    <n v="2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0"/>
    <x v="135"/>
    <x v="15"/>
    <d v="2026-06-18T12:23:5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"/>
    <x v="135"/>
    <x v="15"/>
    <d v="2026-06-18T12:23:51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2"/>
    <x v="135"/>
    <x v="15"/>
    <d v="2026-06-18T12:23:51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22"/>
    <x v="135"/>
    <x v="15"/>
    <d v="2026-06-18T12:23:51"/>
    <x v="113"/>
    <m/>
    <m/>
    <n v="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2"/>
    <x v="135"/>
    <x v="15"/>
    <d v="2026-06-18T12:23:51"/>
    <x v="268"/>
    <n v="65"/>
    <n v="138"/>
    <n v="1"/>
    <n v="2"/>
    <n v="11"/>
    <n v="17"/>
    <n v="25"/>
    <n v="37"/>
    <n v="43"/>
    <n v="48"/>
    <m/>
    <n v="7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3"/>
    <x v="135"/>
    <x v="15"/>
    <d v="2026-06-18T12:23:51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5"/>
    <x v="135"/>
    <x v="15"/>
    <d v="2026-06-18T12:23:51"/>
    <x v="43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4"/>
    <x v="135"/>
    <x v="15"/>
    <d v="2026-06-18T12:23:51"/>
    <x v="269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5"/>
    <x v="135"/>
    <x v="15"/>
    <d v="2026-06-18T12:23:51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6"/>
    <x v="135"/>
    <x v="15"/>
    <d v="2026-06-18T12:23:51"/>
    <x v="269"/>
    <n v="16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"/>
    <x v="135"/>
    <x v="15"/>
    <d v="2026-06-18T12:23:51"/>
    <x v="187"/>
    <n v="1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25"/>
    <x v="135"/>
    <x v="15"/>
    <d v="2026-06-18T12:23:51"/>
    <x v="270"/>
    <n v="42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34"/>
    <x v="135"/>
    <x v="15"/>
    <d v="2026-06-18T12:23:51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8"/>
    <x v="136"/>
    <x v="16"/>
    <d v="2026-06-18T12:23:52"/>
    <x v="243"/>
    <m/>
    <m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9"/>
    <x v="136"/>
    <x v="16"/>
    <d v="2026-06-18T12:23:52"/>
    <x v="188"/>
    <m/>
    <m/>
    <m/>
    <m/>
    <m/>
    <n v="108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0"/>
    <x v="136"/>
    <x v="16"/>
    <d v="2026-06-18T12:23:52"/>
    <x v="202"/>
    <m/>
    <m/>
    <m/>
    <m/>
    <m/>
    <m/>
    <m/>
    <n v="22"/>
    <m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1"/>
    <x v="136"/>
    <x v="16"/>
    <d v="2026-06-18T12:23:52"/>
    <x v="271"/>
    <n v="4.8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0"/>
    <x v="136"/>
    <x v="16"/>
    <d v="2026-06-18T12:23:52"/>
    <x v="10"/>
    <m/>
    <m/>
    <m/>
    <n v="2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"/>
    <x v="136"/>
    <x v="16"/>
    <d v="2026-06-18T12:23:52"/>
    <x v="10"/>
    <m/>
    <m/>
    <m/>
    <n v="2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2"/>
    <x v="136"/>
    <x v="16"/>
    <d v="2026-06-18T12:23:52"/>
    <x v="48"/>
    <n v="4.4000000000000004"/>
    <n v="8.8000000000000007"/>
    <m/>
    <n v="4.400000000000000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3"/>
    <x v="136"/>
    <x v="16"/>
    <d v="2026-06-18T12:23:52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"/>
    <x v="136"/>
    <x v="16"/>
    <d v="2026-06-18T12:23:52"/>
    <x v="272"/>
    <n v="83"/>
    <n v="104"/>
    <n v="3"/>
    <n v="7"/>
    <n v="10"/>
    <n v="26"/>
    <n v="26"/>
    <n v="54"/>
    <n v="32"/>
    <n v="22"/>
    <m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"/>
    <x v="136"/>
    <x v="16"/>
    <d v="2026-06-18T12:23:52"/>
    <x v="14"/>
    <n v="4"/>
    <n v="3"/>
    <m/>
    <m/>
    <m/>
    <n v="1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5"/>
    <x v="136"/>
    <x v="16"/>
    <d v="2026-06-18T12:23:52"/>
    <x v="0"/>
    <n v="3"/>
    <n v="3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7"/>
    <x v="136"/>
    <x v="16"/>
    <d v="2026-06-18T12:23:52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0"/>
    <x v="136"/>
    <x v="16"/>
    <d v="2026-06-18T12:23:52"/>
    <x v="43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4"/>
    <x v="136"/>
    <x v="16"/>
    <d v="2026-06-18T12:23:52"/>
    <x v="273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5"/>
    <x v="136"/>
    <x v="16"/>
    <d v="2026-06-18T12:23:52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6"/>
    <x v="136"/>
    <x v="16"/>
    <d v="2026-06-18T12:23:52"/>
    <x v="273"/>
    <n v="166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"/>
    <x v="136"/>
    <x v="16"/>
    <d v="2026-06-18T12:23:52"/>
    <x v="95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5"/>
    <x v="136"/>
    <x v="16"/>
    <d v="2026-06-18T12:23:5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8"/>
    <x v="137"/>
    <x v="17"/>
    <d v="2026-06-18T12:23:52"/>
    <x v="158"/>
    <m/>
    <m/>
    <m/>
    <n v="6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9"/>
    <x v="137"/>
    <x v="17"/>
    <d v="2026-06-18T12:23:52"/>
    <x v="58"/>
    <m/>
    <m/>
    <m/>
    <m/>
    <m/>
    <n v="14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0"/>
    <x v="137"/>
    <x v="17"/>
    <d v="2026-06-18T12:23:52"/>
    <x v="236"/>
    <m/>
    <m/>
    <m/>
    <m/>
    <m/>
    <m/>
    <m/>
    <n v="35"/>
    <m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1"/>
    <x v="137"/>
    <x v="17"/>
    <d v="2026-06-18T12:23:52"/>
    <x v="274"/>
    <n v="14.4"/>
    <n v="13.6"/>
    <n v="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0"/>
    <x v="137"/>
    <x v="17"/>
    <d v="2026-06-18T12:23:52"/>
    <x v="4"/>
    <m/>
    <m/>
    <m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0"/>
    <x v="35"/>
    <x v="2"/>
    <d v="2026-05-22T11:30:26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1"/>
    <x v="35"/>
    <x v="2"/>
    <d v="2026-05-22T11:30:26"/>
    <x v="91"/>
    <m/>
    <n v="7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0"/>
    <x v="35"/>
    <x v="2"/>
    <d v="2026-05-22T11:30:2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"/>
    <x v="35"/>
    <x v="2"/>
    <d v="2026-05-22T11:30:2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1"/>
    <x v="133"/>
    <x v="1"/>
    <d v="2026-05-22T11:34:26"/>
    <x v="275"/>
    <n v="19.2"/>
    <n v="72"/>
    <n v="14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0"/>
    <x v="133"/>
    <x v="1"/>
    <d v="2026-05-22T11:34:26"/>
    <x v="21"/>
    <m/>
    <m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"/>
    <x v="133"/>
    <x v="1"/>
    <d v="2026-05-22T11:34:26"/>
    <x v="57"/>
    <m/>
    <m/>
    <n v="4"/>
    <m/>
    <n v="2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3"/>
    <x v="133"/>
    <x v="1"/>
    <d v="2026-05-22T11:34:26"/>
    <x v="276"/>
    <n v="5.55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5"/>
    <x v="130"/>
    <x v="12"/>
    <d v="2026-05-22T11:31:23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7"/>
    <x v="130"/>
    <x v="12"/>
    <d v="2026-05-22T11:31:2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6"/>
    <x v="130"/>
    <x v="12"/>
    <d v="2026-05-22T11:31:23"/>
    <x v="130"/>
    <n v="73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7"/>
    <x v="130"/>
    <x v="12"/>
    <d v="2026-05-22T11:31:23"/>
    <x v="13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8"/>
    <x v="130"/>
    <x v="12"/>
    <d v="2026-05-22T11:31:23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3"/>
    <x v="131"/>
    <x v="9"/>
    <d v="2026-05-22T11:31:23"/>
    <x v="10"/>
    <n v="6"/>
    <n v="8"/>
    <m/>
    <m/>
    <n v="3"/>
    <n v="3"/>
    <m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4"/>
    <x v="131"/>
    <x v="9"/>
    <d v="2026-05-22T11:31:23"/>
    <x v="69"/>
    <n v="2"/>
    <n v="2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5"/>
    <x v="131"/>
    <x v="9"/>
    <d v="2026-05-22T11:31:23"/>
    <x v="69"/>
    <n v="0"/>
    <n v="4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1"/>
    <x v="119"/>
    <x v="1"/>
    <d v="2026-05-22T11:31:17"/>
    <x v="19"/>
    <m/>
    <n v="5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0"/>
    <x v="119"/>
    <x v="1"/>
    <d v="2026-05-22T11:31:1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"/>
    <x v="119"/>
    <x v="1"/>
    <d v="2026-05-22T11:31:1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22"/>
    <x v="119"/>
    <x v="1"/>
    <d v="2026-05-22T11:31:17"/>
    <x v="277"/>
    <m/>
    <n v="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23"/>
    <x v="119"/>
    <x v="1"/>
    <d v="2026-05-22T11:31:17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2"/>
    <x v="119"/>
    <x v="1"/>
    <d v="2026-05-22T11:31:17"/>
    <x v="226"/>
    <n v="19"/>
    <n v="38"/>
    <m/>
    <n v="1"/>
    <n v="3"/>
    <n v="7"/>
    <n v="6"/>
    <n v="16"/>
    <n v="12"/>
    <n v="7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3"/>
    <x v="119"/>
    <x v="1"/>
    <d v="2026-05-22T11:31:17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11"/>
    <x v="127"/>
    <x v="1"/>
    <d v="2026-05-22T11:31:21"/>
    <x v="21"/>
    <n v="1.6"/>
    <n v="7.2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1"/>
    <x v="133"/>
    <x v="1"/>
    <d v="2026-05-22T11:34:2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2"/>
    <x v="133"/>
    <x v="1"/>
    <d v="2026-05-22T11:34:26"/>
    <x v="278"/>
    <m/>
    <m/>
    <n v="8"/>
    <n v="8.8000000000000007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3"/>
    <x v="133"/>
    <x v="1"/>
    <d v="2026-05-22T11:34:2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"/>
    <x v="133"/>
    <x v="1"/>
    <d v="2026-05-22T11:34:26"/>
    <x v="279"/>
    <n v="319"/>
    <n v="362"/>
    <n v="13"/>
    <n v="24"/>
    <n v="62"/>
    <n v="76"/>
    <n v="76"/>
    <n v="171"/>
    <n v="124"/>
    <n v="73"/>
    <m/>
    <n v="18"/>
    <n v="13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"/>
    <x v="133"/>
    <x v="1"/>
    <d v="2026-05-22T11:34:26"/>
    <x v="10"/>
    <n v="7"/>
    <n v="7"/>
    <m/>
    <m/>
    <n v="2"/>
    <m/>
    <n v="1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4"/>
    <x v="133"/>
    <x v="1"/>
    <d v="2026-05-22T11:34:26"/>
    <x v="2"/>
    <n v="3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5"/>
    <x v="133"/>
    <x v="1"/>
    <d v="2026-05-22T11:34:26"/>
    <x v="0"/>
    <n v="3"/>
    <n v="3"/>
    <m/>
    <m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"/>
    <x v="133"/>
    <x v="1"/>
    <d v="2026-05-22T11:34:26"/>
    <x v="280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2"/>
    <x v="35"/>
    <x v="2"/>
    <d v="2026-05-22T11:30:26"/>
    <x v="190"/>
    <n v="16"/>
    <n v="13"/>
    <m/>
    <n v="2"/>
    <n v="2"/>
    <n v="3"/>
    <n v="6"/>
    <n v="7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3"/>
    <x v="35"/>
    <x v="2"/>
    <d v="2026-05-22T11:30:2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22"/>
    <x v="127"/>
    <x v="1"/>
    <d v="2026-05-22T11:31:21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23"/>
    <x v="127"/>
    <x v="1"/>
    <d v="2026-05-22T11:31:21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2"/>
    <x v="127"/>
    <x v="1"/>
    <d v="2026-05-22T11:31:21"/>
    <x v="93"/>
    <n v="36"/>
    <n v="33"/>
    <n v="1"/>
    <n v="2"/>
    <n v="5"/>
    <n v="10"/>
    <n v="12"/>
    <n v="19"/>
    <n v="11"/>
    <n v="6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15"/>
    <x v="127"/>
    <x v="1"/>
    <d v="2026-05-22T11:31:21"/>
    <x v="43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17"/>
    <x v="127"/>
    <x v="1"/>
    <d v="2026-05-22T11:31:2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33"/>
    <x v="127"/>
    <x v="1"/>
    <d v="2026-05-22T11:31:2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2"/>
    <x v="134"/>
    <x v="14"/>
    <d v="2026-05-22T11:30:09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3"/>
    <x v="134"/>
    <x v="14"/>
    <d v="2026-05-22T11:30:09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"/>
    <x v="134"/>
    <x v="14"/>
    <d v="2026-05-22T11:30:09"/>
    <x v="281"/>
    <n v="137"/>
    <n v="134"/>
    <n v="3"/>
    <n v="10"/>
    <n v="28"/>
    <n v="33"/>
    <n v="38"/>
    <n v="72"/>
    <n v="48"/>
    <n v="29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"/>
    <x v="134"/>
    <x v="14"/>
    <d v="2026-05-22T11:30:09"/>
    <x v="2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5"/>
    <x v="134"/>
    <x v="14"/>
    <d v="2026-05-22T11:30:09"/>
    <x v="4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6"/>
    <x v="134"/>
    <x v="14"/>
    <d v="2026-05-22T11:30:09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7"/>
    <x v="134"/>
    <x v="14"/>
    <d v="2026-05-22T11:30:0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0"/>
    <x v="134"/>
    <x v="14"/>
    <d v="2026-05-22T11:30:09"/>
    <x v="2"/>
    <n v="1"/>
    <n v="2"/>
    <m/>
    <m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4"/>
    <x v="134"/>
    <x v="14"/>
    <d v="2026-05-22T11:30:09"/>
    <x v="282"/>
    <n v="6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5"/>
    <x v="134"/>
    <x v="14"/>
    <d v="2026-05-22T11:30:09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"/>
    <x v="134"/>
    <x v="14"/>
    <d v="2026-05-22T11:30:09"/>
    <x v="282"/>
    <n v="246"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"/>
    <x v="134"/>
    <x v="14"/>
    <d v="2026-05-22T11:30:09"/>
    <x v="173"/>
    <n v="1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5"/>
    <x v="134"/>
    <x v="14"/>
    <d v="2026-05-22T11:30:09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4"/>
    <x v="134"/>
    <x v="14"/>
    <d v="2026-05-22T11:30:09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8"/>
    <x v="136"/>
    <x v="16"/>
    <d v="2026-05-22T11:30:10"/>
    <x v="283"/>
    <m/>
    <m/>
    <m/>
    <n v="5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9"/>
    <x v="136"/>
    <x v="16"/>
    <d v="2026-05-22T11:30:10"/>
    <x v="284"/>
    <m/>
    <m/>
    <m/>
    <m/>
    <m/>
    <n v="106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6"/>
    <x v="136"/>
    <x v="16"/>
    <d v="2026-05-22T11:30:10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0"/>
    <x v="136"/>
    <x v="16"/>
    <d v="2026-05-22T11:30:10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4"/>
    <x v="136"/>
    <x v="16"/>
    <d v="2026-05-22T11:30:10"/>
    <x v="285"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5"/>
    <x v="136"/>
    <x v="16"/>
    <d v="2026-05-22T11:30:10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6"/>
    <x v="136"/>
    <x v="16"/>
    <d v="2026-05-22T11:30:10"/>
    <x v="285"/>
    <n v="168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"/>
    <x v="136"/>
    <x v="16"/>
    <d v="2026-05-22T11:30:10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8"/>
    <x v="137"/>
    <x v="17"/>
    <d v="2026-05-22T11:30:11"/>
    <x v="286"/>
    <m/>
    <m/>
    <m/>
    <n v="8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9"/>
    <x v="137"/>
    <x v="17"/>
    <d v="2026-05-22T11:30:11"/>
    <x v="287"/>
    <m/>
    <m/>
    <m/>
    <m/>
    <m/>
    <n v="11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8"/>
    <x v="134"/>
    <x v="14"/>
    <d v="2026-05-22T11:30:09"/>
    <x v="288"/>
    <m/>
    <m/>
    <m/>
    <n v="6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9"/>
    <x v="134"/>
    <x v="14"/>
    <d v="2026-05-22T11:30:09"/>
    <x v="289"/>
    <m/>
    <m/>
    <m/>
    <m/>
    <m/>
    <n v="144"/>
    <n v="9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4"/>
    <x v="35"/>
    <x v="2"/>
    <d v="2026-05-22T11:30:26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5"/>
    <x v="35"/>
    <x v="2"/>
    <d v="2026-05-22T11:30:2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6"/>
    <x v="35"/>
    <x v="2"/>
    <d v="2026-05-22T11:30:26"/>
    <x v="209"/>
    <n v="2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"/>
    <x v="35"/>
    <x v="2"/>
    <d v="2026-05-22T11:30:26"/>
    <x v="90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8"/>
    <x v="27"/>
    <x v="7"/>
    <d v="2026-05-22T11:30:28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7"/>
    <x v="9"/>
    <x v="27"/>
    <x v="7"/>
    <d v="2026-05-22T11:30:28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"/>
    <x v="137"/>
    <x v="17"/>
    <d v="2026-05-22T11:30:11"/>
    <x v="290"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"/>
    <x v="137"/>
    <x v="17"/>
    <d v="2026-05-22T11:30:11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7"/>
    <x v="137"/>
    <x v="17"/>
    <d v="2026-05-22T11:30:1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6"/>
    <x v="137"/>
    <x v="17"/>
    <d v="2026-05-22T11:30:11"/>
    <x v="290"/>
    <n v="244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"/>
    <x v="137"/>
    <x v="17"/>
    <d v="2026-05-22T11:30:11"/>
    <x v="216"/>
    <n v="1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8"/>
    <x v="137"/>
    <x v="17"/>
    <d v="2026-05-22T11:30:11"/>
    <x v="4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"/>
    <x v="138"/>
    <x v="18"/>
    <d v="2026-05-22T11:30:11"/>
    <x v="103"/>
    <m/>
    <m/>
    <m/>
    <n v="86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9"/>
    <x v="138"/>
    <x v="18"/>
    <d v="2026-05-22T11:30:11"/>
    <x v="291"/>
    <m/>
    <m/>
    <m/>
    <m/>
    <m/>
    <n v="210"/>
    <n v="13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0"/>
    <x v="138"/>
    <x v="18"/>
    <d v="2026-05-22T11:30:11"/>
    <x v="48"/>
    <m/>
    <m/>
    <m/>
    <n v="6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"/>
    <x v="138"/>
    <x v="18"/>
    <d v="2026-05-22T11:30:11"/>
    <x v="48"/>
    <m/>
    <n v="0"/>
    <n v="0"/>
    <n v="6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2"/>
    <x v="138"/>
    <x v="18"/>
    <d v="2026-05-22T11:30:11"/>
    <x v="267"/>
    <n v="35.200000000000003"/>
    <n v="28.8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3"/>
    <x v="138"/>
    <x v="18"/>
    <d v="2026-05-22T11:30:11"/>
    <x v="220"/>
    <n v="0"/>
    <n v="4.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2"/>
    <x v="138"/>
    <x v="18"/>
    <d v="2026-05-22T11:30:11"/>
    <x v="39"/>
    <n v="0"/>
    <n v="0"/>
    <n v="13.6"/>
    <n v="4.400000000000000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3"/>
    <x v="138"/>
    <x v="18"/>
    <d v="2026-05-22T11:30:11"/>
    <x v="9"/>
    <n v="0"/>
    <n v="4.4000000000000004"/>
    <n v="0"/>
    <n v="0"/>
    <n v="3.2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"/>
    <x v="138"/>
    <x v="18"/>
    <d v="2026-05-22T11:30:11"/>
    <x v="292"/>
    <n v="171"/>
    <n v="203"/>
    <n v="12"/>
    <n v="11"/>
    <n v="37"/>
    <n v="43"/>
    <n v="44"/>
    <n v="105"/>
    <n v="70"/>
    <n v="38"/>
    <m/>
    <n v="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"/>
    <x v="138"/>
    <x v="18"/>
    <d v="2026-05-22T11:30:11"/>
    <x v="86"/>
    <n v="5"/>
    <n v="6"/>
    <n v="0"/>
    <n v="0"/>
    <n v="0"/>
    <n v="3"/>
    <n v="1"/>
    <n v="6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4"/>
    <x v="138"/>
    <x v="18"/>
    <d v="2026-05-22T11:30:11"/>
    <x v="30"/>
    <n v="0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5"/>
    <x v="138"/>
    <x v="18"/>
    <d v="2026-05-22T11:30:11"/>
    <x v="145"/>
    <n v="4"/>
    <n v="5"/>
    <n v="0"/>
    <n v="1"/>
    <n v="4"/>
    <n v="1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"/>
    <x v="138"/>
    <x v="18"/>
    <d v="2026-05-22T11:30:11"/>
    <x v="242"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"/>
    <x v="138"/>
    <x v="18"/>
    <d v="2026-05-22T11:30:11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"/>
    <x v="138"/>
    <x v="18"/>
    <d v="2026-05-22T11:30:11"/>
    <x v="242"/>
    <n v="198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"/>
    <x v="138"/>
    <x v="18"/>
    <d v="2026-05-22T11:30:11"/>
    <x v="18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8"/>
    <x v="139"/>
    <x v="1"/>
    <d v="2026-05-22T11:30:12"/>
    <x v="293"/>
    <m/>
    <m/>
    <m/>
    <n v="108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9"/>
    <x v="139"/>
    <x v="1"/>
    <d v="2026-05-22T11:30:12"/>
    <x v="44"/>
    <m/>
    <m/>
    <m/>
    <m/>
    <m/>
    <n v="284"/>
    <n v="14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"/>
    <x v="139"/>
    <x v="1"/>
    <d v="2026-05-22T11:30:1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6"/>
    <x v="139"/>
    <x v="1"/>
    <d v="2026-05-22T11:30:1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3"/>
    <x v="139"/>
    <x v="1"/>
    <d v="2026-05-22T11:30:12"/>
    <x v="294"/>
    <n v="7.03"/>
    <n v="14.43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1"/>
    <x v="139"/>
    <x v="1"/>
    <d v="2026-05-22T11:30:12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2"/>
    <x v="139"/>
    <x v="1"/>
    <d v="2026-05-22T11:30:12"/>
    <x v="80"/>
    <m/>
    <m/>
    <m/>
    <m/>
    <n v="3.6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3"/>
    <x v="139"/>
    <x v="1"/>
    <d v="2026-05-22T11:30:1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"/>
    <x v="139"/>
    <x v="1"/>
    <d v="2026-05-22T11:30:12"/>
    <x v="295"/>
    <n v="223"/>
    <n v="320"/>
    <n v="9"/>
    <n v="16"/>
    <n v="47"/>
    <n v="54"/>
    <n v="71"/>
    <n v="142"/>
    <n v="72"/>
    <n v="87"/>
    <m/>
    <n v="19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"/>
    <x v="139"/>
    <x v="1"/>
    <d v="2026-05-22T11:30:12"/>
    <x v="43"/>
    <n v="1"/>
    <n v="1"/>
    <m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4"/>
    <x v="139"/>
    <x v="1"/>
    <d v="2026-05-22T11:30:12"/>
    <x v="145"/>
    <n v="2"/>
    <n v="7"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5"/>
    <x v="139"/>
    <x v="1"/>
    <d v="2026-05-22T11:30:12"/>
    <x v="2"/>
    <m/>
    <n v="3"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6"/>
    <x v="139"/>
    <x v="1"/>
    <d v="2026-05-22T11:30:12"/>
    <x v="95"/>
    <m/>
    <m/>
    <n v="9"/>
    <n v="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7"/>
    <x v="139"/>
    <x v="1"/>
    <d v="2026-05-22T11:30:12"/>
    <x v="92"/>
    <m/>
    <m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3"/>
    <x v="139"/>
    <x v="1"/>
    <d v="2026-05-22T11:30:12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8"/>
    <x v="139"/>
    <x v="1"/>
    <d v="2026-05-22T11:30:12"/>
    <x v="296"/>
    <n v="8"/>
    <n v="26"/>
    <n v="49.2"/>
    <n v="15.2"/>
    <n v="22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9"/>
    <x v="139"/>
    <x v="1"/>
    <d v="2026-05-22T11:30:12"/>
    <x v="297"/>
    <m/>
    <n v="12.8"/>
    <n v="38.799999999999997"/>
    <n v="9.1999999999999993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0"/>
    <x v="139"/>
    <x v="1"/>
    <d v="2026-05-22T11:30:12"/>
    <x v="29"/>
    <n v="16"/>
    <n v="16"/>
    <m/>
    <m/>
    <n v="5"/>
    <n v="3"/>
    <n v="11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9"/>
    <x v="139"/>
    <x v="1"/>
    <d v="2026-05-22T11:30:12"/>
    <x v="43"/>
    <m/>
    <n v="2"/>
    <m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4"/>
    <x v="139"/>
    <x v="1"/>
    <d v="2026-05-22T11:30:12"/>
    <x v="45"/>
    <n v="31"/>
    <n v="24"/>
    <n v="4"/>
    <n v="10"/>
    <n v="25"/>
    <n v="6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"/>
    <x v="139"/>
    <x v="1"/>
    <d v="2026-05-22T11:30:12"/>
    <x v="298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5"/>
    <x v="139"/>
    <x v="1"/>
    <d v="2026-05-22T11:30:12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6"/>
    <x v="139"/>
    <x v="1"/>
    <d v="2026-05-22T11:30:12"/>
    <x v="298"/>
    <n v="43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"/>
    <x v="139"/>
    <x v="1"/>
    <d v="2026-05-22T11:30:12"/>
    <x v="115"/>
    <n v="17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"/>
    <x v="140"/>
    <x v="1"/>
    <d v="2026-05-22T11:30:12"/>
    <x v="299"/>
    <m/>
    <m/>
    <m/>
    <n v="7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9"/>
    <x v="140"/>
    <x v="1"/>
    <d v="2026-05-22T11:30:12"/>
    <x v="258"/>
    <m/>
    <m/>
    <m/>
    <m/>
    <m/>
    <n v="182"/>
    <n v="12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3"/>
    <x v="140"/>
    <x v="1"/>
    <d v="2026-05-22T11:30:12"/>
    <x v="65"/>
    <n v="9.1999999999999993"/>
    <n v="4.4000000000000004"/>
    <n v="6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"/>
    <x v="140"/>
    <x v="1"/>
    <d v="2026-05-22T11:30:12"/>
    <x v="300"/>
    <n v="145"/>
    <n v="235"/>
    <n v="8"/>
    <n v="13"/>
    <n v="32"/>
    <n v="35"/>
    <n v="58"/>
    <n v="91"/>
    <n v="65"/>
    <n v="44"/>
    <m/>
    <n v="10"/>
    <n v="13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3"/>
    <x v="140"/>
    <x v="1"/>
    <d v="2026-05-22T11:30:12"/>
    <x v="0"/>
    <n v="1"/>
    <n v="5"/>
    <m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4"/>
    <x v="140"/>
    <x v="1"/>
    <d v="2026-05-22T11:30:12"/>
    <x v="30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5"/>
    <x v="140"/>
    <x v="1"/>
    <d v="2026-05-22T11:30:12"/>
    <x v="9"/>
    <n v="4"/>
    <n v="6"/>
    <n v="2"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6"/>
    <x v="140"/>
    <x v="1"/>
    <d v="2026-05-22T11:30:12"/>
    <x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7"/>
    <x v="140"/>
    <x v="1"/>
    <d v="2026-05-22T11:30:12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8"/>
    <x v="140"/>
    <x v="1"/>
    <d v="2026-05-22T11:30:12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7"/>
    <x v="82"/>
    <x v="0"/>
    <d v="2026-05-22T11:30:51"/>
    <x v="1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9"/>
    <x v="75"/>
    <x v="12"/>
    <d v="2026-05-22T11:30:53"/>
    <x v="94"/>
    <m/>
    <m/>
    <m/>
    <m/>
    <m/>
    <n v="2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10"/>
    <x v="75"/>
    <x v="12"/>
    <d v="2026-05-22T11:30:53"/>
    <x v="14"/>
    <m/>
    <m/>
    <m/>
    <m/>
    <m/>
    <m/>
    <m/>
    <n v="5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11"/>
    <x v="75"/>
    <x v="12"/>
    <d v="2026-05-22T11:30:5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2"/>
    <x v="75"/>
    <x v="12"/>
    <d v="2026-05-22T11:30:53"/>
    <x v="98"/>
    <n v="13"/>
    <n v="22"/>
    <n v="0"/>
    <n v="0"/>
    <n v="2"/>
    <n v="4"/>
    <n v="4"/>
    <n v="12"/>
    <n v="6"/>
    <n v="5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4"/>
    <x v="75"/>
    <x v="12"/>
    <d v="2026-05-22T11:30:53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5"/>
    <x v="75"/>
    <x v="12"/>
    <d v="2026-05-22T11:30:5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6"/>
    <x v="75"/>
    <x v="12"/>
    <d v="2026-05-22T11:30:53"/>
    <x v="301"/>
    <n v="2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31"/>
    <x v="106"/>
    <x v="1"/>
    <d v="2026-05-22T11:31:10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23"/>
    <x v="107"/>
    <x v="10"/>
    <d v="2026-05-22T11:31:12"/>
    <x v="118"/>
    <m/>
    <m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2"/>
    <x v="107"/>
    <x v="10"/>
    <d v="2026-05-22T11:31:12"/>
    <x v="90"/>
    <n v="3"/>
    <n v="2"/>
    <m/>
    <m/>
    <m/>
    <n v="1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14"/>
    <x v="107"/>
    <x v="10"/>
    <d v="2026-05-22T11:31:12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15"/>
    <x v="107"/>
    <x v="10"/>
    <d v="2026-05-22T11:31:12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4"/>
    <x v="107"/>
    <x v="10"/>
    <d v="2026-05-22T11:31:12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5"/>
    <x v="107"/>
    <x v="10"/>
    <d v="2026-05-22T11:31:12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6"/>
    <x v="107"/>
    <x v="10"/>
    <d v="2026-05-22T11:31:12"/>
    <x v="132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5"/>
    <x v="133"/>
    <x v="1"/>
    <d v="2026-05-22T11:34:26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0"/>
    <x v="133"/>
    <x v="1"/>
    <d v="2026-05-22T11:34:26"/>
    <x v="302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6"/>
    <x v="133"/>
    <x v="1"/>
    <d v="2026-05-22T11:34:26"/>
    <x v="280"/>
    <n v="276"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"/>
    <x v="133"/>
    <x v="1"/>
    <d v="2026-05-22T11:34:26"/>
    <x v="236"/>
    <n v="22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2"/>
    <x v="133"/>
    <x v="1"/>
    <d v="2026-05-22T11:34:26"/>
    <x v="302"/>
    <n v="69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8"/>
    <x v="134"/>
    <x v="14"/>
    <d v="2026-06-18T12:23:50"/>
    <x v="191"/>
    <m/>
    <m/>
    <m/>
    <n v="64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9"/>
    <x v="134"/>
    <x v="14"/>
    <d v="2026-06-18T12:23:50"/>
    <x v="281"/>
    <m/>
    <m/>
    <m/>
    <m/>
    <m/>
    <n v="178"/>
    <n v="9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0"/>
    <x v="134"/>
    <x v="14"/>
    <d v="2026-06-18T12:23:50"/>
    <x v="115"/>
    <m/>
    <m/>
    <m/>
    <m/>
    <m/>
    <m/>
    <m/>
    <n v="26"/>
    <m/>
    <n v="1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"/>
    <x v="137"/>
    <x v="17"/>
    <d v="2026-06-18T12:23:52"/>
    <x v="48"/>
    <m/>
    <n v="0"/>
    <n v="2"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2"/>
    <x v="137"/>
    <x v="17"/>
    <d v="2026-06-18T12:23:5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2"/>
    <x v="137"/>
    <x v="17"/>
    <d v="2026-06-18T12:23:52"/>
    <x v="48"/>
    <n v="0"/>
    <n v="0"/>
    <n v="13.6"/>
    <n v="8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3"/>
    <x v="137"/>
    <x v="17"/>
    <d v="2026-06-18T12:23:52"/>
    <x v="43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"/>
    <x v="137"/>
    <x v="17"/>
    <d v="2026-06-18T12:23:52"/>
    <x v="303"/>
    <n v="118"/>
    <n v="172"/>
    <n v="6"/>
    <n v="5"/>
    <n v="20"/>
    <n v="31"/>
    <n v="43"/>
    <n v="74"/>
    <n v="55"/>
    <n v="35"/>
    <m/>
    <n v="7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"/>
    <x v="137"/>
    <x v="17"/>
    <d v="2026-06-18T12:23:52"/>
    <x v="86"/>
    <n v="3"/>
    <n v="8"/>
    <n v="0"/>
    <n v="0"/>
    <n v="1"/>
    <n v="1"/>
    <n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5"/>
    <x v="137"/>
    <x v="17"/>
    <d v="2026-06-18T12:23:52"/>
    <x v="0"/>
    <n v="2"/>
    <n v="4"/>
    <n v="0"/>
    <n v="1"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8"/>
    <x v="137"/>
    <x v="17"/>
    <d v="2026-06-18T12:23:52"/>
    <x v="264"/>
    <n v="0"/>
    <n v="0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4"/>
    <x v="137"/>
    <x v="17"/>
    <d v="2026-06-18T12:23:52"/>
    <x v="30"/>
    <n v="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"/>
    <x v="137"/>
    <x v="17"/>
    <d v="2026-06-18T12:23:52"/>
    <x v="304"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"/>
    <x v="137"/>
    <x v="17"/>
    <d v="2026-06-18T12:23:52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9"/>
    <x v="137"/>
    <x v="17"/>
    <d v="2026-06-18T12:23:5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"/>
    <x v="137"/>
    <x v="17"/>
    <d v="2026-06-18T12:23:52"/>
    <x v="304"/>
    <n v="239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"/>
    <x v="137"/>
    <x v="17"/>
    <d v="2026-06-18T12:23:52"/>
    <x v="209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1"/>
    <x v="137"/>
    <x v="17"/>
    <d v="2026-06-18T12:23:52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"/>
    <x v="138"/>
    <x v="18"/>
    <d v="2026-06-18T12:23:53"/>
    <x v="305"/>
    <m/>
    <m/>
    <m/>
    <n v="8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9"/>
    <x v="138"/>
    <x v="18"/>
    <d v="2026-06-18T12:23:53"/>
    <x v="306"/>
    <m/>
    <m/>
    <m/>
    <m/>
    <m/>
    <n v="244"/>
    <n v="147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0"/>
    <x v="138"/>
    <x v="18"/>
    <d v="2026-06-18T12:23:53"/>
    <x v="74"/>
    <m/>
    <m/>
    <m/>
    <m/>
    <m/>
    <m/>
    <m/>
    <n v="34"/>
    <m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0"/>
    <x v="138"/>
    <x v="18"/>
    <d v="2026-06-18T12:23:53"/>
    <x v="1"/>
    <m/>
    <m/>
    <m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"/>
    <x v="138"/>
    <x v="18"/>
    <d v="2026-06-18T12:23:53"/>
    <x v="1"/>
    <m/>
    <n v="0"/>
    <n v="0"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2"/>
    <x v="138"/>
    <x v="18"/>
    <d v="2026-06-18T12:23:53"/>
    <x v="307"/>
    <n v="36"/>
    <n v="38.4"/>
    <n v="8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3"/>
    <x v="138"/>
    <x v="18"/>
    <d v="2026-06-18T12:23:53"/>
    <x v="308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2"/>
    <x v="138"/>
    <x v="18"/>
    <d v="2026-06-18T12:23:53"/>
    <x v="18"/>
    <n v="0"/>
    <n v="0"/>
    <n v="5.6"/>
    <n v="0"/>
    <n v="6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3"/>
    <x v="138"/>
    <x v="18"/>
    <d v="2026-06-18T12:23:53"/>
    <x v="135"/>
    <n v="1.2"/>
    <n v="2.8"/>
    <n v="0"/>
    <n v="0"/>
    <n v="4.4000000000000004"/>
    <n v="2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"/>
    <x v="138"/>
    <x v="18"/>
    <d v="2026-06-18T12:23:53"/>
    <x v="309"/>
    <n v="164"/>
    <n v="211"/>
    <n v="12"/>
    <n v="13"/>
    <n v="32"/>
    <n v="40"/>
    <n v="36"/>
    <n v="122"/>
    <n v="76"/>
    <n v="35"/>
    <m/>
    <n v="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"/>
    <x v="138"/>
    <x v="18"/>
    <d v="2026-06-18T12:23:53"/>
    <x v="69"/>
    <n v="2"/>
    <n v="2"/>
    <n v="0"/>
    <n v="0"/>
    <n v="0"/>
    <n v="2"/>
    <n v="0"/>
    <n v="2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4"/>
    <x v="138"/>
    <x v="18"/>
    <d v="2026-06-18T12:23:53"/>
    <x v="30"/>
    <n v="0"/>
    <n v="1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5"/>
    <x v="138"/>
    <x v="18"/>
    <d v="2026-06-18T12:23:53"/>
    <x v="1"/>
    <n v="5"/>
    <n v="3"/>
    <n v="1"/>
    <n v="1"/>
    <n v="2"/>
    <n v="0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"/>
    <x v="138"/>
    <x v="18"/>
    <d v="2026-06-18T12:23:53"/>
    <x v="310"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"/>
    <x v="138"/>
    <x v="18"/>
    <d v="2026-06-18T12:23:53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"/>
    <x v="138"/>
    <x v="18"/>
    <d v="2026-06-18T12:23:53"/>
    <x v="310"/>
    <n v="193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"/>
    <x v="138"/>
    <x v="18"/>
    <d v="2026-06-18T12:23:53"/>
    <x v="9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8"/>
    <x v="139"/>
    <x v="1"/>
    <d v="2026-06-18T12:23:53"/>
    <x v="58"/>
    <m/>
    <m/>
    <m/>
    <n v="11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9"/>
    <x v="139"/>
    <x v="1"/>
    <d v="2026-06-18T12:23:53"/>
    <x v="311"/>
    <m/>
    <m/>
    <m/>
    <m/>
    <m/>
    <n v="216"/>
    <n v="15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0"/>
    <x v="139"/>
    <x v="1"/>
    <d v="2026-06-18T12:23:53"/>
    <x v="218"/>
    <m/>
    <m/>
    <m/>
    <m/>
    <m/>
    <m/>
    <m/>
    <n v="84"/>
    <m/>
    <n v="20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1"/>
    <x v="139"/>
    <x v="1"/>
    <d v="2026-06-18T12:23:53"/>
    <x v="312"/>
    <n v="28"/>
    <n v="38.4"/>
    <n v="11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0"/>
    <x v="139"/>
    <x v="1"/>
    <d v="2026-06-18T12:23:5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"/>
    <x v="139"/>
    <x v="1"/>
    <d v="2026-06-18T12:23:5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6"/>
    <x v="139"/>
    <x v="1"/>
    <d v="2026-06-18T12:23:5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3"/>
    <x v="139"/>
    <x v="1"/>
    <d v="2026-06-18T12:23:53"/>
    <x v="313"/>
    <n v="9.25"/>
    <n v="14.0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1"/>
    <x v="139"/>
    <x v="1"/>
    <d v="2026-06-18T12:23:53"/>
    <x v="83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2"/>
    <x v="139"/>
    <x v="1"/>
    <d v="2026-06-18T12:23:53"/>
    <x v="83"/>
    <m/>
    <m/>
    <n v="3.2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3"/>
    <x v="139"/>
    <x v="1"/>
    <d v="2026-06-18T12:23:5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"/>
    <x v="139"/>
    <x v="1"/>
    <d v="2026-06-18T12:23:53"/>
    <x v="314"/>
    <n v="204"/>
    <n v="300"/>
    <n v="11"/>
    <n v="15"/>
    <n v="42"/>
    <n v="59"/>
    <n v="69"/>
    <n v="108"/>
    <n v="78"/>
    <n v="85"/>
    <m/>
    <n v="10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"/>
    <x v="139"/>
    <x v="1"/>
    <d v="2026-06-18T12:23:53"/>
    <x v="43"/>
    <n v="1"/>
    <n v="1"/>
    <m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4"/>
    <x v="139"/>
    <x v="1"/>
    <d v="2026-06-18T12:23:53"/>
    <x v="1"/>
    <n v="3"/>
    <n v="5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5"/>
    <x v="139"/>
    <x v="1"/>
    <d v="2026-06-18T12:23:53"/>
    <x v="69"/>
    <n v="1"/>
    <n v="3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6"/>
    <x v="139"/>
    <x v="1"/>
    <d v="2026-06-18T12:23:53"/>
    <x v="202"/>
    <m/>
    <m/>
    <n v="3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7"/>
    <x v="139"/>
    <x v="1"/>
    <d v="2026-06-18T12:23:53"/>
    <x v="196"/>
    <m/>
    <m/>
    <m/>
    <m/>
    <m/>
    <n v="3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3"/>
    <x v="139"/>
    <x v="1"/>
    <d v="2026-06-18T12:23:5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8"/>
    <x v="139"/>
    <x v="1"/>
    <d v="2026-06-18T12:23:53"/>
    <x v="315"/>
    <n v="10.4"/>
    <n v="29.2"/>
    <n v="37.200000000000003"/>
    <n v="14"/>
    <n v="17.60000000000000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9"/>
    <x v="139"/>
    <x v="1"/>
    <d v="2026-06-18T12:23:53"/>
    <x v="101"/>
    <n v="5.6"/>
    <n v="12"/>
    <n v="37.200000000000003"/>
    <n v="9.199999999999999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0"/>
    <x v="139"/>
    <x v="1"/>
    <d v="2026-06-18T12:23:53"/>
    <x v="192"/>
    <n v="20"/>
    <n v="23"/>
    <m/>
    <m/>
    <n v="2"/>
    <n v="6"/>
    <n v="8"/>
    <n v="15"/>
    <n v="1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4"/>
    <x v="139"/>
    <x v="1"/>
    <d v="2026-06-18T12:23:53"/>
    <x v="100"/>
    <n v="29"/>
    <n v="20"/>
    <n v="5"/>
    <n v="10"/>
    <n v="19"/>
    <n v="5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"/>
    <x v="139"/>
    <x v="1"/>
    <d v="2026-06-18T12:23:53"/>
    <x v="298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5"/>
    <x v="139"/>
    <x v="1"/>
    <d v="2026-06-18T12:23:53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6"/>
    <x v="139"/>
    <x v="1"/>
    <d v="2026-06-18T12:23:53"/>
    <x v="298"/>
    <n v="43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"/>
    <x v="139"/>
    <x v="1"/>
    <d v="2026-06-18T12:23:53"/>
    <x v="115"/>
    <n v="17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"/>
    <x v="140"/>
    <x v="1"/>
    <d v="2026-06-18T12:23:54"/>
    <x v="212"/>
    <m/>
    <m/>
    <m/>
    <n v="6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9"/>
    <x v="140"/>
    <x v="1"/>
    <d v="2026-06-18T12:23:54"/>
    <x v="316"/>
    <m/>
    <m/>
    <m/>
    <m/>
    <m/>
    <n v="228"/>
    <n v="15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0"/>
    <x v="140"/>
    <x v="1"/>
    <d v="2026-06-18T12:23:54"/>
    <x v="203"/>
    <m/>
    <m/>
    <m/>
    <m/>
    <m/>
    <m/>
    <m/>
    <n v="45"/>
    <m/>
    <n v="18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0"/>
    <x v="140"/>
    <x v="1"/>
    <d v="2026-06-18T12:23:5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"/>
    <x v="140"/>
    <x v="1"/>
    <d v="2026-06-18T12:23:54"/>
    <x v="9"/>
    <m/>
    <m/>
    <n v="8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2"/>
    <x v="140"/>
    <x v="1"/>
    <d v="2026-06-18T12:23:54"/>
    <x v="19"/>
    <n v="2.4"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1"/>
    <x v="140"/>
    <x v="1"/>
    <d v="2026-06-18T12:23:5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2"/>
    <x v="140"/>
    <x v="1"/>
    <d v="2026-06-18T12:23:54"/>
    <x v="317"/>
    <m/>
    <m/>
    <n v="1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3"/>
    <x v="140"/>
    <x v="1"/>
    <d v="2026-06-18T12:23:54"/>
    <x v="318"/>
    <m/>
    <n v="9.1999999999999993"/>
    <n v="8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"/>
    <x v="140"/>
    <x v="1"/>
    <d v="2026-06-18T12:23:54"/>
    <x v="319"/>
    <n v="151"/>
    <n v="264"/>
    <n v="10"/>
    <n v="13"/>
    <n v="33"/>
    <n v="32"/>
    <n v="52"/>
    <n v="114"/>
    <n v="79"/>
    <n v="46"/>
    <m/>
    <n v="9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3"/>
    <x v="140"/>
    <x v="1"/>
    <d v="2026-06-18T12:23:54"/>
    <x v="0"/>
    <n v="5"/>
    <n v="1"/>
    <n v="1"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4"/>
    <x v="140"/>
    <x v="1"/>
    <d v="2026-06-18T12:23:5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5"/>
    <x v="140"/>
    <x v="1"/>
    <d v="2026-06-18T12:23:54"/>
    <x v="9"/>
    <n v="4"/>
    <n v="6"/>
    <m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6"/>
    <x v="140"/>
    <x v="1"/>
    <d v="2026-06-18T12:23:5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7"/>
    <x v="140"/>
    <x v="1"/>
    <d v="2026-06-18T12:23:54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8"/>
    <x v="140"/>
    <x v="1"/>
    <d v="2026-06-18T12:23:54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0"/>
    <x v="140"/>
    <x v="1"/>
    <d v="2026-06-18T12:23:54"/>
    <x v="69"/>
    <n v="1"/>
    <n v="3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4"/>
    <x v="140"/>
    <x v="1"/>
    <d v="2026-06-18T12:23:54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4"/>
    <x v="140"/>
    <x v="1"/>
    <d v="2026-06-18T12:23:54"/>
    <x v="32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5"/>
    <x v="140"/>
    <x v="1"/>
    <d v="2026-06-18T12:23:54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6"/>
    <x v="140"/>
    <x v="1"/>
    <d v="2026-06-18T12:23:54"/>
    <x v="320"/>
    <n v="277"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"/>
    <x v="140"/>
    <x v="1"/>
    <d v="2026-06-18T12:23:54"/>
    <x v="28"/>
    <n v="27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8"/>
    <x v="1"/>
    <x v="1"/>
    <d v="2026-06-18T12:23:54"/>
    <x v="97"/>
    <m/>
    <m/>
    <m/>
    <n v="15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9"/>
    <x v="1"/>
    <x v="1"/>
    <d v="2026-06-18T12:23:54"/>
    <x v="321"/>
    <m/>
    <m/>
    <m/>
    <m/>
    <m/>
    <n v="311"/>
    <n v="22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0"/>
    <x v="1"/>
    <x v="1"/>
    <d v="2026-06-18T12:23:54"/>
    <x v="322"/>
    <m/>
    <m/>
    <m/>
    <m/>
    <m/>
    <m/>
    <m/>
    <n v="81"/>
    <m/>
    <n v="42"/>
    <n v="1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1"/>
    <x v="1"/>
    <x v="1"/>
    <d v="2026-06-18T12:23:54"/>
    <x v="323"/>
    <n v="11.2"/>
    <n v="56.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0"/>
    <x v="1"/>
    <x v="1"/>
    <d v="2026-06-18T12:23:54"/>
    <x v="9"/>
    <m/>
    <m/>
    <m/>
    <n v="6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"/>
    <x v="1"/>
    <x v="1"/>
    <d v="2026-06-18T12:23:54"/>
    <x v="13"/>
    <m/>
    <n v="1"/>
    <n v="2"/>
    <n v="8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2"/>
    <x v="1"/>
    <x v="1"/>
    <d v="2026-06-18T12:23:54"/>
    <x v="99"/>
    <n v="0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3"/>
    <x v="1"/>
    <x v="1"/>
    <d v="2026-06-18T12:23:54"/>
    <x v="324"/>
    <n v="6.66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1"/>
    <x v="1"/>
    <x v="1"/>
    <d v="2026-06-18T12:23:54"/>
    <x v="19"/>
    <m/>
    <m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2"/>
    <x v="1"/>
    <x v="1"/>
    <d v="2026-06-18T12:23:54"/>
    <x v="325"/>
    <m/>
    <n v="4"/>
    <n v="12.8"/>
    <n v="12"/>
    <n v="7.2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3"/>
    <x v="1"/>
    <x v="1"/>
    <d v="2026-06-18T12:23:54"/>
    <x v="326"/>
    <n v="4.8"/>
    <n v="4.8"/>
    <n v="10"/>
    <n v="10.4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"/>
    <x v="1"/>
    <x v="1"/>
    <d v="2026-06-18T12:23:54"/>
    <x v="327"/>
    <n v="240"/>
    <n v="379"/>
    <n v="6"/>
    <n v="20"/>
    <n v="43"/>
    <n v="75"/>
    <n v="62"/>
    <n v="158"/>
    <n v="115"/>
    <n v="82"/>
    <m/>
    <n v="21"/>
    <n v="1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"/>
    <x v="1"/>
    <x v="1"/>
    <d v="2026-06-18T12:23:54"/>
    <x v="1"/>
    <n v="6"/>
    <n v="2"/>
    <m/>
    <n v="1"/>
    <n v="1"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4"/>
    <x v="1"/>
    <x v="1"/>
    <d v="2026-06-18T12:23:54"/>
    <x v="0"/>
    <n v="3"/>
    <n v="3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5"/>
    <x v="1"/>
    <x v="1"/>
    <d v="2026-06-18T12:23:54"/>
    <x v="4"/>
    <n v="13"/>
    <n v="7"/>
    <n v="1"/>
    <n v="2"/>
    <n v="6"/>
    <n v="6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6"/>
    <x v="1"/>
    <x v="1"/>
    <d v="2026-06-18T12:23:54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7"/>
    <x v="1"/>
    <x v="1"/>
    <d v="2026-06-18T12:23:54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8"/>
    <x v="1"/>
    <x v="1"/>
    <d v="2026-06-18T12:23:54"/>
    <x v="1"/>
    <n v="0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0"/>
    <x v="1"/>
    <x v="1"/>
    <d v="2026-06-18T12:23:54"/>
    <x v="86"/>
    <n v="8"/>
    <n v="3"/>
    <m/>
    <m/>
    <m/>
    <n v="1"/>
    <n v="2"/>
    <n v="5"/>
    <n v="3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4"/>
    <x v="1"/>
    <x v="1"/>
    <d v="2026-06-18T12:23:54"/>
    <x v="4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"/>
    <x v="1"/>
    <x v="1"/>
    <d v="2026-06-18T12:23:54"/>
    <x v="328"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"/>
    <x v="1"/>
    <x v="1"/>
    <d v="2026-06-18T12:23:54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6"/>
    <x v="1"/>
    <x v="1"/>
    <d v="2026-06-18T12:23:54"/>
    <x v="328"/>
    <n v="303"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"/>
    <x v="1"/>
    <x v="1"/>
    <d v="2026-06-18T12:23:54"/>
    <x v="102"/>
    <n v="3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5"/>
    <x v="1"/>
    <x v="1"/>
    <d v="2026-06-18T12:23:54"/>
    <x v="98"/>
    <n v="2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"/>
    <x v="3"/>
    <x v="2"/>
    <d v="2026-06-18T12:23:55"/>
    <x v="329"/>
    <m/>
    <m/>
    <m/>
    <n v="146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9"/>
    <x v="3"/>
    <x v="2"/>
    <d v="2026-06-18T12:23:55"/>
    <x v="330"/>
    <m/>
    <m/>
    <m/>
    <m/>
    <m/>
    <n v="292"/>
    <n v="19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0"/>
    <x v="3"/>
    <x v="2"/>
    <d v="2026-06-18T12:23:55"/>
    <x v="71"/>
    <m/>
    <m/>
    <m/>
    <m/>
    <m/>
    <m/>
    <m/>
    <n v="52"/>
    <m/>
    <n v="26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1"/>
    <x v="3"/>
    <x v="2"/>
    <d v="2026-06-18T12:23:55"/>
    <x v="183"/>
    <n v="8"/>
    <n v="34.4"/>
    <n v="1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0"/>
    <x v="3"/>
    <x v="2"/>
    <d v="2026-06-18T12:23:55"/>
    <x v="9"/>
    <m/>
    <m/>
    <m/>
    <n v="0"/>
    <n v="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"/>
    <x v="3"/>
    <x v="2"/>
    <d v="2026-06-18T12:23:55"/>
    <x v="10"/>
    <m/>
    <n v="0"/>
    <n v="4"/>
    <n v="0"/>
    <n v="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2"/>
    <x v="3"/>
    <x v="2"/>
    <d v="2026-06-18T12:23:55"/>
    <x v="91"/>
    <n v="1.6"/>
    <n v="6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3"/>
    <x v="3"/>
    <x v="2"/>
    <d v="2026-06-18T12:23:55"/>
    <x v="64"/>
    <n v="4.8099999999999996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1"/>
    <x v="3"/>
    <x v="2"/>
    <d v="2026-06-18T12:23:55"/>
    <x v="108"/>
    <n v="8"/>
    <n v="0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2"/>
    <x v="3"/>
    <x v="2"/>
    <d v="2026-06-18T12:23:55"/>
    <x v="264"/>
    <n v="0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"/>
    <x v="3"/>
    <x v="2"/>
    <d v="2026-06-18T12:23:55"/>
    <x v="331"/>
    <n v="225"/>
    <n v="313"/>
    <n v="3"/>
    <n v="10"/>
    <n v="50"/>
    <n v="73"/>
    <n v="77"/>
    <n v="146"/>
    <n v="107"/>
    <n v="52"/>
    <m/>
    <n v="13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"/>
    <x v="3"/>
    <x v="2"/>
    <d v="2026-06-18T12:23:55"/>
    <x v="9"/>
    <n v="8"/>
    <n v="2"/>
    <n v="1"/>
    <n v="2"/>
    <n v="2"/>
    <n v="0"/>
    <n v="0"/>
    <n v="1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4"/>
    <x v="3"/>
    <x v="2"/>
    <d v="2026-06-18T12:23:55"/>
    <x v="0"/>
    <n v="2"/>
    <n v="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5"/>
    <x v="3"/>
    <x v="2"/>
    <d v="2026-06-18T12:23:55"/>
    <x v="30"/>
    <n v="0"/>
    <n v="1"/>
    <n v="0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6"/>
    <x v="3"/>
    <x v="2"/>
    <d v="2026-06-18T12:23:55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7"/>
    <x v="3"/>
    <x v="2"/>
    <d v="2026-06-18T12:23:55"/>
    <x v="1"/>
    <m/>
    <m/>
    <m/>
    <m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8"/>
    <x v="3"/>
    <x v="2"/>
    <d v="2026-06-18T12:23:55"/>
    <x v="318"/>
    <n v="0"/>
    <n v="4.8"/>
    <n v="12.4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9"/>
    <x v="3"/>
    <x v="2"/>
    <d v="2026-06-18T12:23:55"/>
    <x v="1"/>
    <n v="0"/>
    <n v="0"/>
    <n v="3.6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0"/>
    <x v="3"/>
    <x v="2"/>
    <d v="2026-06-18T12:23:55"/>
    <x v="90"/>
    <n v="2"/>
    <n v="3"/>
    <n v="0"/>
    <n v="0"/>
    <n v="0"/>
    <n v="0"/>
    <n v="1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4"/>
    <x v="3"/>
    <x v="2"/>
    <d v="2026-06-18T12:23:55"/>
    <x v="1"/>
    <n v="7"/>
    <n v="1"/>
    <n v="0"/>
    <n v="1"/>
    <n v="5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"/>
    <x v="3"/>
    <x v="2"/>
    <d v="2026-06-18T12:23:55"/>
    <x v="332"/>
    <n v="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"/>
    <x v="3"/>
    <x v="2"/>
    <d v="2026-06-18T12:23:55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6"/>
    <x v="3"/>
    <x v="2"/>
    <d v="2026-06-18T12:23:55"/>
    <x v="332"/>
    <n v="356"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"/>
    <x v="3"/>
    <x v="2"/>
    <d v="2026-06-18T12:23:55"/>
    <x v="29"/>
    <n v="1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8"/>
    <x v="6"/>
    <x v="2"/>
    <d v="2026-06-18T12:23:55"/>
    <x v="333"/>
    <m/>
    <m/>
    <m/>
    <n v="12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9"/>
    <x v="6"/>
    <x v="2"/>
    <d v="2026-06-18T12:23:55"/>
    <x v="334"/>
    <m/>
    <m/>
    <m/>
    <m/>
    <m/>
    <n v="262"/>
    <n v="2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0"/>
    <x v="6"/>
    <x v="2"/>
    <d v="2026-06-18T12:23:55"/>
    <x v="335"/>
    <m/>
    <m/>
    <m/>
    <m/>
    <m/>
    <m/>
    <m/>
    <n v="69"/>
    <m/>
    <n v="34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1"/>
    <x v="6"/>
    <x v="2"/>
    <d v="2026-06-18T12:23:55"/>
    <x v="336"/>
    <n v="21.6"/>
    <n v="45.6"/>
    <n v="135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0"/>
    <x v="6"/>
    <x v="2"/>
    <d v="2026-06-18T12:23:55"/>
    <x v="92"/>
    <m/>
    <m/>
    <m/>
    <n v="0"/>
    <n v="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"/>
    <x v="6"/>
    <x v="2"/>
    <d v="2026-06-18T12:23:55"/>
    <x v="195"/>
    <m/>
    <n v="1"/>
    <n v="6"/>
    <n v="0"/>
    <n v="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2"/>
    <x v="6"/>
    <x v="2"/>
    <d v="2026-06-18T12:23:55"/>
    <x v="108"/>
    <n v="3.2"/>
    <n v="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23"/>
    <x v="6"/>
    <x v="2"/>
    <d v="2026-06-18T12:23:55"/>
    <x v="104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2"/>
    <x v="6"/>
    <x v="2"/>
    <d v="2026-06-18T12:23:55"/>
    <x v="331"/>
    <n v="199"/>
    <n v="339"/>
    <n v="7"/>
    <n v="13"/>
    <n v="48"/>
    <n v="61"/>
    <n v="63"/>
    <n v="131"/>
    <n v="105"/>
    <n v="71"/>
    <m/>
    <n v="17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3"/>
    <x v="6"/>
    <x v="2"/>
    <d v="2026-06-18T12:23:55"/>
    <x v="144"/>
    <n v="13"/>
    <n v="6"/>
    <n v="2"/>
    <n v="1"/>
    <n v="3"/>
    <n v="0"/>
    <n v="1"/>
    <n v="6"/>
    <n v="6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5"/>
    <x v="6"/>
    <x v="2"/>
    <d v="2026-06-18T12:23:55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8"/>
    <x v="6"/>
    <x v="2"/>
    <d v="2026-06-18T12:23:55"/>
    <x v="264"/>
    <n v="0"/>
    <n v="0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9"/>
    <x v="6"/>
    <x v="2"/>
    <d v="2026-06-18T12:23:55"/>
    <x v="104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24"/>
    <x v="6"/>
    <x v="2"/>
    <d v="2026-06-18T12:23:55"/>
    <x v="43"/>
    <n v="1"/>
    <n v="1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4"/>
    <x v="6"/>
    <x v="2"/>
    <d v="2026-06-18T12:23:55"/>
    <x v="265"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5"/>
    <x v="6"/>
    <x v="2"/>
    <d v="2026-06-18T12:23:55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30"/>
    <x v="6"/>
    <x v="2"/>
    <d v="2026-06-18T12:23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6"/>
    <x v="6"/>
    <x v="2"/>
    <d v="2026-06-18T12:23:55"/>
    <x v="265"/>
    <n v="214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"/>
    <x v="6"/>
    <x v="2"/>
    <d v="2026-06-18T12:23:55"/>
    <x v="216"/>
    <n v="1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32"/>
    <x v="6"/>
    <x v="2"/>
    <d v="2026-06-18T12:23:55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25"/>
    <x v="6"/>
    <x v="2"/>
    <d v="2026-06-18T12:23:55"/>
    <x v="208"/>
    <n v="2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"/>
    <x v="2"/>
    <x v="2"/>
    <d v="2026-06-18T12:23:56"/>
    <x v="258"/>
    <m/>
    <m/>
    <m/>
    <n v="166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9"/>
    <x v="2"/>
    <x v="2"/>
    <d v="2026-06-18T12:23:56"/>
    <x v="337"/>
    <m/>
    <m/>
    <m/>
    <m/>
    <m/>
    <n v="362"/>
    <n v="24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0"/>
    <x v="2"/>
    <x v="2"/>
    <d v="2026-06-18T12:23:56"/>
    <x v="338"/>
    <m/>
    <m/>
    <m/>
    <m/>
    <m/>
    <m/>
    <m/>
    <n v="73"/>
    <m/>
    <n v="58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1"/>
    <x v="2"/>
    <x v="2"/>
    <d v="2026-06-18T12:23:56"/>
    <x v="339"/>
    <n v="11.2"/>
    <n v="29.6"/>
    <n v="136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0"/>
    <x v="2"/>
    <x v="2"/>
    <d v="2026-06-18T12:23:56"/>
    <x v="21"/>
    <m/>
    <m/>
    <m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"/>
    <x v="2"/>
    <x v="2"/>
    <d v="2026-06-18T12:23:56"/>
    <x v="92"/>
    <m/>
    <m/>
    <n v="2"/>
    <m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6"/>
    <x v="2"/>
    <x v="2"/>
    <d v="2026-06-18T12:23:56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2"/>
    <x v="2"/>
    <x v="2"/>
    <d v="2026-06-18T12:23:5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3"/>
    <x v="2"/>
    <x v="2"/>
    <d v="2026-06-18T12:23:56"/>
    <x v="214"/>
    <n v="12.7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1"/>
    <x v="2"/>
    <x v="2"/>
    <d v="2026-06-18T12:23:56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2"/>
    <x v="2"/>
    <x v="2"/>
    <d v="2026-06-18T12:23:56"/>
    <x v="250"/>
    <m/>
    <n v="4.8"/>
    <m/>
    <n v="5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3"/>
    <x v="2"/>
    <x v="2"/>
    <d v="2026-06-18T12:23:56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"/>
    <x v="2"/>
    <x v="2"/>
    <d v="2026-06-18T12:23:56"/>
    <x v="340"/>
    <n v="298"/>
    <n v="358"/>
    <n v="5"/>
    <n v="12"/>
    <n v="50"/>
    <n v="83"/>
    <n v="72"/>
    <n v="181"/>
    <n v="126"/>
    <n v="75"/>
    <m/>
    <n v="29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"/>
    <x v="2"/>
    <x v="2"/>
    <d v="2026-06-18T12:23:56"/>
    <x v="10"/>
    <n v="7"/>
    <n v="7"/>
    <m/>
    <m/>
    <n v="1"/>
    <m/>
    <n v="1"/>
    <n v="6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4"/>
    <x v="2"/>
    <x v="2"/>
    <d v="2026-06-18T12:23:56"/>
    <x v="14"/>
    <n v="1"/>
    <n v="6"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5"/>
    <x v="2"/>
    <x v="2"/>
    <d v="2026-06-18T12:23:56"/>
    <x v="0"/>
    <n v="3"/>
    <n v="3"/>
    <m/>
    <n v="1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6"/>
    <x v="2"/>
    <x v="2"/>
    <d v="2026-06-18T12:23:56"/>
    <x v="9"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7"/>
    <x v="2"/>
    <x v="2"/>
    <d v="2026-06-18T12:23:56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8"/>
    <x v="2"/>
    <x v="2"/>
    <d v="2026-06-18T12:23:56"/>
    <x v="341"/>
    <n v="8.8000000000000007"/>
    <n v="8.8000000000000007"/>
    <n v="20.8"/>
    <n v="1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9"/>
    <x v="2"/>
    <x v="2"/>
    <d v="2026-06-18T12:23:56"/>
    <x v="342"/>
    <m/>
    <n v="4.8"/>
    <n v="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0"/>
    <x v="2"/>
    <x v="2"/>
    <d v="2026-06-18T12:23:56"/>
    <x v="14"/>
    <n v="5"/>
    <n v="2"/>
    <m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4"/>
    <x v="2"/>
    <x v="2"/>
    <d v="2026-06-18T12:23:56"/>
    <x v="144"/>
    <n v="13"/>
    <n v="6"/>
    <n v="2"/>
    <n v="3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"/>
    <x v="2"/>
    <x v="2"/>
    <d v="2026-06-18T12:23:56"/>
    <x v="343"/>
    <n v="10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"/>
    <x v="2"/>
    <x v="2"/>
    <d v="2026-06-18T12:23:56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"/>
    <x v="2"/>
    <x v="2"/>
    <d v="2026-06-18T12:23:56"/>
    <x v="343"/>
    <n v="411"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"/>
    <x v="2"/>
    <x v="2"/>
    <d v="2026-06-18T12:23:56"/>
    <x v="165"/>
    <n v="25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5"/>
    <x v="2"/>
    <x v="2"/>
    <d v="2026-06-18T12:23:56"/>
    <x v="137"/>
    <n v="1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8"/>
    <x v="4"/>
    <x v="3"/>
    <d v="2026-06-18T12:23:57"/>
    <x v="14"/>
    <m/>
    <m/>
    <m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9"/>
    <x v="4"/>
    <x v="3"/>
    <d v="2026-06-18T12:23:57"/>
    <x v="216"/>
    <m/>
    <m/>
    <m/>
    <m/>
    <m/>
    <n v="28"/>
    <n v="1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0"/>
    <x v="4"/>
    <x v="3"/>
    <d v="2026-06-18T12:23:57"/>
    <x v="117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1"/>
    <x v="4"/>
    <x v="3"/>
    <d v="2026-06-18T12:23:57"/>
    <x v="344"/>
    <n v="0.8"/>
    <n v="0.8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0"/>
    <x v="4"/>
    <x v="3"/>
    <d v="2026-06-18T12:23:57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"/>
    <x v="4"/>
    <x v="3"/>
    <d v="2026-06-18T12:23:57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2"/>
    <x v="4"/>
    <x v="3"/>
    <d v="2026-06-18T12:23:57"/>
    <x v="11"/>
    <n v="0"/>
    <n v="0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"/>
    <x v="4"/>
    <x v="3"/>
    <d v="2026-06-18T12:23:57"/>
    <x v="100"/>
    <n v="18"/>
    <n v="31"/>
    <n v="1"/>
    <n v="1"/>
    <n v="9"/>
    <n v="2"/>
    <n v="2"/>
    <n v="14"/>
    <n v="9"/>
    <n v="9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"/>
    <x v="4"/>
    <x v="3"/>
    <d v="2026-06-18T12:23:57"/>
    <x v="30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5"/>
    <x v="4"/>
    <x v="3"/>
    <d v="2026-06-18T12:23:57"/>
    <x v="30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4"/>
    <x v="4"/>
    <x v="3"/>
    <d v="2026-06-18T12:23:57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"/>
    <x v="4"/>
    <x v="3"/>
    <d v="2026-06-18T12:23:5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6"/>
    <x v="4"/>
    <x v="3"/>
    <d v="2026-06-18T12:23:57"/>
    <x v="228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"/>
    <x v="4"/>
    <x v="3"/>
    <d v="2026-06-18T12:23:5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"/>
    <x v="5"/>
    <x v="4"/>
    <d v="2026-06-18T12:23:57"/>
    <x v="75"/>
    <m/>
    <m/>
    <m/>
    <n v="4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9"/>
    <x v="5"/>
    <x v="4"/>
    <d v="2026-06-18T12:23:57"/>
    <x v="345"/>
    <m/>
    <m/>
    <m/>
    <m/>
    <m/>
    <n v="146"/>
    <n v="129"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0"/>
    <x v="5"/>
    <x v="4"/>
    <d v="2026-06-18T12:23:57"/>
    <x v="213"/>
    <m/>
    <m/>
    <m/>
    <m/>
    <m/>
    <m/>
    <m/>
    <n v="28"/>
    <m/>
    <n v="36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1"/>
    <x v="5"/>
    <x v="4"/>
    <d v="2026-06-18T12:23:57"/>
    <x v="346"/>
    <n v="4.8"/>
    <n v="16.8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0"/>
    <x v="5"/>
    <x v="4"/>
    <d v="2026-06-18T12:23:57"/>
    <x v="18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"/>
    <x v="5"/>
    <x v="4"/>
    <d v="2026-06-18T12:23:57"/>
    <x v="10"/>
    <m/>
    <m/>
    <n v="2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2"/>
    <x v="5"/>
    <x v="4"/>
    <d v="2026-06-18T12:23:5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3"/>
    <x v="5"/>
    <x v="4"/>
    <d v="2026-06-18T12:23:57"/>
    <x v="81"/>
    <n v="5.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2"/>
    <x v="5"/>
    <x v="4"/>
    <d v="2026-06-18T12:23:57"/>
    <x v="347"/>
    <m/>
    <n v="3.2"/>
    <n v="4.4000000000000004"/>
    <n v="10.4"/>
    <n v="3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3"/>
    <x v="5"/>
    <x v="4"/>
    <d v="2026-06-18T12:23:57"/>
    <x v="41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"/>
    <x v="5"/>
    <x v="4"/>
    <d v="2026-06-18T12:23:57"/>
    <x v="348"/>
    <n v="128"/>
    <n v="165"/>
    <n v="3"/>
    <n v="7"/>
    <n v="17"/>
    <n v="24"/>
    <n v="29"/>
    <n v="73"/>
    <n v="66"/>
    <n v="32"/>
    <m/>
    <n v="18"/>
    <n v="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"/>
    <x v="5"/>
    <x v="4"/>
    <d v="2026-06-18T12:23:57"/>
    <x v="14"/>
    <n v="3"/>
    <n v="4"/>
    <m/>
    <m/>
    <n v="1"/>
    <m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4"/>
    <x v="5"/>
    <x v="4"/>
    <d v="2026-06-18T12:23:57"/>
    <x v="43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5"/>
    <x v="5"/>
    <x v="4"/>
    <d v="2026-06-18T12:23:57"/>
    <x v="145"/>
    <n v="4"/>
    <n v="5"/>
    <m/>
    <n v="1"/>
    <n v="1"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6"/>
    <x v="5"/>
    <x v="4"/>
    <d v="2026-06-18T12:23:5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0"/>
    <x v="5"/>
    <x v="4"/>
    <d v="2026-06-18T12:23:57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"/>
    <x v="5"/>
    <x v="4"/>
    <d v="2026-06-18T12:23:57"/>
    <x v="349"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"/>
    <x v="5"/>
    <x v="4"/>
    <d v="2026-06-18T12:23:57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0"/>
    <x v="5"/>
    <x v="4"/>
    <d v="2026-06-18T12:23:5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"/>
    <x v="5"/>
    <x v="4"/>
    <d v="2026-06-18T12:23:57"/>
    <x v="349"/>
    <n v="185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"/>
    <x v="5"/>
    <x v="4"/>
    <d v="2026-06-18T12:23:57"/>
    <x v="201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2"/>
    <x v="5"/>
    <x v="4"/>
    <d v="2026-06-18T12:23:5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5"/>
    <x v="5"/>
    <x v="4"/>
    <d v="2026-06-18T12:23:57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4"/>
    <x v="5"/>
    <x v="4"/>
    <d v="2026-06-18T12:23:5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"/>
    <x v="7"/>
    <x v="5"/>
    <d v="2026-07-17T15:28:14"/>
    <x v="61"/>
    <m/>
    <m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1"/>
    <x v="7"/>
    <x v="5"/>
    <d v="2026-07-17T15:28:15"/>
    <x v="350"/>
    <n v="18.399999999999999"/>
    <n v="11.2"/>
    <n v="6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0"/>
    <x v="7"/>
    <x v="5"/>
    <d v="2026-07-17T15:28:15"/>
    <x v="48"/>
    <m/>
    <m/>
    <m/>
    <m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"/>
    <x v="7"/>
    <x v="5"/>
    <d v="2026-07-17T15:28:15"/>
    <x v="21"/>
    <m/>
    <m/>
    <n v="2"/>
    <m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6"/>
    <x v="7"/>
    <x v="5"/>
    <d v="2026-07-17T15:28:15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2"/>
    <x v="7"/>
    <x v="5"/>
    <d v="2026-07-17T15:28:15"/>
    <x v="231"/>
    <m/>
    <m/>
    <m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"/>
    <x v="7"/>
    <x v="5"/>
    <d v="2026-07-17T15:28:15"/>
    <x v="351"/>
    <n v="160"/>
    <n v="170"/>
    <n v="6"/>
    <n v="5"/>
    <n v="27"/>
    <n v="32"/>
    <n v="26"/>
    <n v="99"/>
    <n v="73"/>
    <n v="33"/>
    <m/>
    <n v="8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"/>
    <x v="7"/>
    <x v="5"/>
    <d v="2026-07-17T15:28:15"/>
    <x v="10"/>
    <n v="8"/>
    <n v="6"/>
    <m/>
    <m/>
    <n v="1"/>
    <m/>
    <n v="1"/>
    <n v="6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5"/>
    <x v="7"/>
    <x v="5"/>
    <d v="2026-07-17T15:28:15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"/>
    <x v="8"/>
    <x v="6"/>
    <d v="2026-06-18T12:23:58"/>
    <x v="122"/>
    <m/>
    <m/>
    <m/>
    <n v="3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"/>
    <x v="7"/>
    <x v="5"/>
    <d v="2026-07-17T15:28:14"/>
    <x v="163"/>
    <m/>
    <m/>
    <m/>
    <m/>
    <m/>
    <n v="178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0"/>
    <x v="7"/>
    <x v="5"/>
    <d v="2026-07-17T15:28:14"/>
    <x v="93"/>
    <m/>
    <m/>
    <m/>
    <m/>
    <m/>
    <m/>
    <m/>
    <n v="30"/>
    <m/>
    <n v="18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1"/>
    <x v="7"/>
    <x v="5"/>
    <d v="2026-07-17T15:28:14"/>
    <x v="352"/>
    <n v="14.4"/>
    <n v="16"/>
    <n v="6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0"/>
    <x v="7"/>
    <x v="5"/>
    <d v="2026-07-17T15:28:14"/>
    <x v="10"/>
    <m/>
    <m/>
    <m/>
    <m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"/>
    <x v="7"/>
    <x v="5"/>
    <d v="2026-07-17T15:28:14"/>
    <x v="15"/>
    <m/>
    <m/>
    <n v="2"/>
    <m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6"/>
    <x v="7"/>
    <x v="5"/>
    <d v="2026-07-17T15:28:1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2"/>
    <x v="7"/>
    <x v="5"/>
    <d v="2026-07-17T15:28:1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"/>
    <x v="8"/>
    <x v="6"/>
    <d v="2026-06-18T12:23:58"/>
    <x v="302"/>
    <m/>
    <m/>
    <m/>
    <m/>
    <m/>
    <n v="88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0"/>
    <x v="8"/>
    <x v="6"/>
    <d v="2026-06-18T12:23:58"/>
    <x v="68"/>
    <m/>
    <m/>
    <m/>
    <m/>
    <m/>
    <m/>
    <m/>
    <n v="18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1"/>
    <x v="8"/>
    <x v="6"/>
    <d v="2026-06-18T12:23:58"/>
    <x v="94"/>
    <n v="4.8"/>
    <n v="11.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2"/>
    <x v="8"/>
    <x v="6"/>
    <d v="2026-06-18T12:23:58"/>
    <x v="99"/>
    <m/>
    <n v="3.2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"/>
    <x v="8"/>
    <x v="6"/>
    <d v="2026-06-18T12:23:58"/>
    <x v="73"/>
    <n v="57"/>
    <n v="81"/>
    <n v="2"/>
    <n v="4"/>
    <n v="9"/>
    <n v="18"/>
    <n v="10"/>
    <n v="44"/>
    <n v="31"/>
    <n v="17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5"/>
    <x v="8"/>
    <x v="6"/>
    <d v="2026-06-18T12:23:58"/>
    <x v="43"/>
    <m/>
    <n v="2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6"/>
    <x v="8"/>
    <x v="6"/>
    <d v="2026-06-18T12:23:58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7"/>
    <x v="8"/>
    <x v="6"/>
    <d v="2026-06-18T12:23:5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8"/>
    <x v="8"/>
    <x v="6"/>
    <d v="2026-06-18T12:23:58"/>
    <x v="112"/>
    <m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0"/>
    <x v="8"/>
    <x v="6"/>
    <d v="2026-06-18T12:23:58"/>
    <x v="2"/>
    <n v="1"/>
    <n v="2"/>
    <m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4"/>
    <x v="8"/>
    <x v="6"/>
    <d v="2026-06-18T12:23:58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"/>
    <x v="8"/>
    <x v="6"/>
    <d v="2026-06-18T12:23:58"/>
    <x v="353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"/>
    <x v="8"/>
    <x v="6"/>
    <d v="2026-06-18T12:23:58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"/>
    <x v="8"/>
    <x v="6"/>
    <d v="2026-06-18T12:23:58"/>
    <x v="353"/>
    <n v="144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"/>
    <x v="8"/>
    <x v="6"/>
    <d v="2026-06-18T12:23:58"/>
    <x v="48"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"/>
    <x v="9"/>
    <x v="7"/>
    <d v="2026-06-18T12:23:59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9"/>
    <x v="9"/>
    <x v="7"/>
    <d v="2026-06-18T12:23:59"/>
    <x v="132"/>
    <m/>
    <m/>
    <m/>
    <m/>
    <m/>
    <n v="16"/>
    <n v="2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0"/>
    <x v="9"/>
    <x v="7"/>
    <d v="2026-06-18T12:23:59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1"/>
    <x v="9"/>
    <x v="7"/>
    <d v="2026-06-18T12:23:59"/>
    <x v="354"/>
    <m/>
    <m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0"/>
    <x v="9"/>
    <x v="7"/>
    <d v="2026-06-18T12:23:5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"/>
    <x v="9"/>
    <x v="7"/>
    <d v="2026-06-18T12:23:5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2"/>
    <x v="9"/>
    <x v="7"/>
    <d v="2026-06-18T12:23:59"/>
    <x v="135"/>
    <m/>
    <m/>
    <m/>
    <n v="7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"/>
    <x v="9"/>
    <x v="7"/>
    <d v="2026-06-18T12:23:59"/>
    <x v="190"/>
    <n v="13"/>
    <n v="16"/>
    <m/>
    <m/>
    <n v="6"/>
    <n v="2"/>
    <n v="1"/>
    <n v="8"/>
    <n v="1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"/>
    <x v="9"/>
    <x v="7"/>
    <d v="2026-06-18T12:23:59"/>
    <x v="30"/>
    <n v="1"/>
    <m/>
    <m/>
    <m/>
    <m/>
    <n v="1"/>
    <m/>
    <m/>
    <m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5"/>
    <x v="9"/>
    <x v="7"/>
    <d v="2026-06-18T12:23:59"/>
    <x v="43"/>
    <m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"/>
    <x v="9"/>
    <x v="7"/>
    <d v="2026-06-18T12:23:59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"/>
    <x v="9"/>
    <x v="7"/>
    <d v="2026-06-18T12:23:59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"/>
    <x v="9"/>
    <x v="7"/>
    <d v="2026-06-18T12:23:59"/>
    <x v="355"/>
    <n v="48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"/>
    <x v="9"/>
    <x v="7"/>
    <d v="2026-06-18T12:23:59"/>
    <x v="15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5"/>
    <x v="9"/>
    <x v="7"/>
    <d v="2026-06-18T12:23:59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8"/>
    <x v="10"/>
    <x v="4"/>
    <d v="2026-06-18T12:23:59"/>
    <x v="74"/>
    <m/>
    <m/>
    <m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9"/>
    <x v="10"/>
    <x v="4"/>
    <d v="2026-06-18T12:23:59"/>
    <x v="46"/>
    <m/>
    <m/>
    <m/>
    <m/>
    <m/>
    <n v="54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0"/>
    <x v="10"/>
    <x v="4"/>
    <d v="2026-06-18T12:23:59"/>
    <x v="137"/>
    <m/>
    <m/>
    <m/>
    <m/>
    <m/>
    <m/>
    <m/>
    <n v="9"/>
    <m/>
    <n v="1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1"/>
    <x v="10"/>
    <x v="4"/>
    <d v="2026-06-18T12:23:59"/>
    <x v="65"/>
    <n v="2.4"/>
    <n v="2.4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0"/>
    <x v="10"/>
    <x v="4"/>
    <d v="2026-06-18T12:23:59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"/>
    <x v="10"/>
    <x v="4"/>
    <d v="2026-06-18T12:23:59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"/>
    <x v="10"/>
    <x v="4"/>
    <d v="2026-06-18T12:23:59"/>
    <x v="110"/>
    <n v="36"/>
    <n v="62"/>
    <n v="1"/>
    <n v="1"/>
    <n v="7"/>
    <n v="8"/>
    <n v="15"/>
    <n v="27"/>
    <n v="20"/>
    <n v="9"/>
    <m/>
    <n v="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"/>
    <x v="10"/>
    <x v="4"/>
    <d v="2026-06-18T12:23:59"/>
    <x v="2"/>
    <n v="1"/>
    <n v="2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"/>
    <x v="10"/>
    <x v="4"/>
    <d v="2026-06-18T12:23:59"/>
    <x v="225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"/>
    <x v="10"/>
    <x v="4"/>
    <d v="2026-06-18T12:23:59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"/>
    <x v="10"/>
    <x v="4"/>
    <d v="2026-06-18T12:23:59"/>
    <x v="225"/>
    <n v="126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"/>
    <x v="10"/>
    <x v="4"/>
    <d v="2026-06-18T12:23:59"/>
    <x v="236"/>
    <n v="23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"/>
    <x v="11"/>
    <x v="4"/>
    <d v="2026-06-18T12:24:00"/>
    <x v="63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9"/>
    <x v="11"/>
    <x v="4"/>
    <d v="2026-06-18T12:24:00"/>
    <x v="169"/>
    <m/>
    <m/>
    <m/>
    <m/>
    <m/>
    <n v="3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10"/>
    <x v="11"/>
    <x v="4"/>
    <d v="2026-06-18T12:24:00"/>
    <x v="39"/>
    <m/>
    <m/>
    <m/>
    <m/>
    <m/>
    <m/>
    <m/>
    <n v="9"/>
    <m/>
    <n v="8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11"/>
    <x v="11"/>
    <x v="4"/>
    <d v="2026-06-18T12:24:0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22"/>
    <x v="11"/>
    <x v="4"/>
    <d v="2026-06-18T12:24:00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23"/>
    <x v="11"/>
    <x v="4"/>
    <d v="2026-06-18T12:24:00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2"/>
    <x v="11"/>
    <x v="4"/>
    <d v="2026-06-18T12:24:00"/>
    <x v="301"/>
    <n v="18"/>
    <n v="46"/>
    <m/>
    <m/>
    <n v="1"/>
    <n v="8"/>
    <n v="7"/>
    <n v="18"/>
    <n v="16"/>
    <n v="9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15"/>
    <x v="11"/>
    <x v="4"/>
    <d v="2026-06-18T12:24:00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4"/>
    <x v="11"/>
    <x v="4"/>
    <d v="2026-06-18T12:24:00"/>
    <x v="11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5"/>
    <x v="11"/>
    <x v="4"/>
    <d v="2026-06-18T12:24:0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"/>
    <x v="11"/>
    <x v="4"/>
    <d v="2026-06-18T12:24:00"/>
    <x v="111"/>
    <n v="89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"/>
    <x v="11"/>
    <x v="4"/>
    <d v="2026-06-18T12:24:00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"/>
    <x v="12"/>
    <x v="1"/>
    <d v="2026-06-18T12:24:00"/>
    <x v="78"/>
    <m/>
    <m/>
    <m/>
    <n v="162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9"/>
    <x v="12"/>
    <x v="1"/>
    <d v="2026-06-18T12:24:00"/>
    <x v="356"/>
    <m/>
    <m/>
    <m/>
    <m/>
    <m/>
    <n v="394"/>
    <n v="214"/>
    <n v="8"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0"/>
    <x v="12"/>
    <x v="1"/>
    <d v="2026-06-18T12:24:00"/>
    <x v="357"/>
    <m/>
    <m/>
    <m/>
    <m/>
    <m/>
    <m/>
    <m/>
    <n v="134"/>
    <m/>
    <n v="56"/>
    <n v="1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1"/>
    <x v="12"/>
    <x v="1"/>
    <d v="2026-06-18T12:24:00"/>
    <x v="358"/>
    <n v="43.2"/>
    <n v="77.599999999999994"/>
    <n v="19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0"/>
    <x v="12"/>
    <x v="1"/>
    <d v="2026-06-18T12:24:00"/>
    <x v="63"/>
    <m/>
    <m/>
    <m/>
    <n v="2"/>
    <n v="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"/>
    <x v="12"/>
    <x v="1"/>
    <d v="2026-06-18T12:24:00"/>
    <x v="164"/>
    <m/>
    <n v="0"/>
    <n v="4"/>
    <n v="2"/>
    <n v="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2"/>
    <x v="12"/>
    <x v="1"/>
    <d v="2026-06-18T12:24:00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3"/>
    <x v="12"/>
    <x v="1"/>
    <d v="2026-06-18T12:24:00"/>
    <x v="107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1"/>
    <x v="12"/>
    <x v="1"/>
    <d v="2026-06-18T12:24:00"/>
    <x v="359"/>
    <m/>
    <m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2"/>
    <x v="12"/>
    <x v="1"/>
    <d v="2026-06-18T12:24:00"/>
    <x v="360"/>
    <n v="4.4000000000000004"/>
    <n v="0"/>
    <n v="19.2"/>
    <n v="12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3"/>
    <x v="12"/>
    <x v="1"/>
    <d v="2026-06-18T12:24:00"/>
    <x v="17"/>
    <n v="0"/>
    <n v="0"/>
    <n v="9.1999999999999993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"/>
    <x v="12"/>
    <x v="1"/>
    <d v="2026-06-18T12:24:00"/>
    <x v="361"/>
    <n v="298"/>
    <n v="534"/>
    <n v="15"/>
    <n v="29"/>
    <n v="74"/>
    <n v="81"/>
    <n v="108"/>
    <n v="197"/>
    <n v="102"/>
    <n v="142"/>
    <m/>
    <n v="29"/>
    <n v="19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"/>
    <x v="12"/>
    <x v="1"/>
    <d v="2026-06-18T12:24:00"/>
    <x v="26"/>
    <n v="11"/>
    <n v="6"/>
    <m/>
    <m/>
    <n v="2"/>
    <n v="1"/>
    <n v="1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4"/>
    <x v="12"/>
    <x v="1"/>
    <d v="2026-06-18T12:24:00"/>
    <x v="0"/>
    <n v="1"/>
    <n v="5"/>
    <n v="1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5"/>
    <x v="12"/>
    <x v="1"/>
    <d v="2026-06-18T12:24:00"/>
    <x v="10"/>
    <n v="7"/>
    <n v="7"/>
    <n v="1"/>
    <m/>
    <n v="6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6"/>
    <x v="12"/>
    <x v="1"/>
    <d v="2026-06-18T12:24:00"/>
    <x v="10"/>
    <m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7"/>
    <x v="12"/>
    <x v="1"/>
    <d v="2026-06-18T12:24:00"/>
    <x v="4"/>
    <m/>
    <m/>
    <m/>
    <m/>
    <m/>
    <n v="12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8"/>
    <x v="12"/>
    <x v="1"/>
    <d v="2026-06-18T12:24:00"/>
    <x v="362"/>
    <n v="0"/>
    <n v="11.2"/>
    <n v="21.2"/>
    <n v="9.199999999999999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9"/>
    <x v="12"/>
    <x v="1"/>
    <d v="2026-06-18T12:24:00"/>
    <x v="135"/>
    <n v="3.6"/>
    <n v="0"/>
    <n v="3.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0"/>
    <x v="12"/>
    <x v="1"/>
    <d v="2026-06-18T12:24:00"/>
    <x v="26"/>
    <n v="5"/>
    <n v="12"/>
    <m/>
    <n v="2"/>
    <m/>
    <n v="2"/>
    <n v="3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4"/>
    <x v="12"/>
    <x v="1"/>
    <d v="2026-06-18T12:24:00"/>
    <x v="15"/>
    <n v="5"/>
    <n v="11"/>
    <n v="1"/>
    <n v="3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"/>
    <x v="12"/>
    <x v="1"/>
    <d v="2026-06-18T12:24:00"/>
    <x v="363"/>
    <n v="1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"/>
    <x v="12"/>
    <x v="1"/>
    <d v="2026-06-18T12:24:00"/>
    <x v="157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9"/>
    <x v="12"/>
    <x v="1"/>
    <d v="2026-06-18T12:24:0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0"/>
    <x v="12"/>
    <x v="1"/>
    <d v="2026-06-18T12:24:00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"/>
    <x v="12"/>
    <x v="1"/>
    <d v="2026-06-18T12:24:00"/>
    <x v="363"/>
    <n v="421"/>
    <n v="7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"/>
    <x v="12"/>
    <x v="1"/>
    <d v="2026-06-18T12:24:00"/>
    <x v="157"/>
    <n v="4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1"/>
    <x v="12"/>
    <x v="1"/>
    <d v="2026-06-18T12:24:00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2"/>
    <x v="12"/>
    <x v="1"/>
    <d v="2026-06-18T12:24:00"/>
    <x v="228"/>
    <n v="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8"/>
    <x v="13"/>
    <x v="8"/>
    <d v="2026-06-18T12:24:01"/>
    <x v="29"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9"/>
    <x v="13"/>
    <x v="8"/>
    <d v="2026-06-18T12:24:01"/>
    <x v="74"/>
    <m/>
    <m/>
    <m/>
    <m/>
    <m/>
    <n v="20"/>
    <n v="2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10"/>
    <x v="13"/>
    <x v="8"/>
    <d v="2026-06-18T12:24:01"/>
    <x v="2"/>
    <m/>
    <m/>
    <m/>
    <m/>
    <m/>
    <m/>
    <m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11"/>
    <x v="13"/>
    <x v="8"/>
    <d v="2026-06-18T12:24:01"/>
    <x v="83"/>
    <n v="0"/>
    <n v="0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0"/>
    <x v="13"/>
    <x v="8"/>
    <d v="2026-06-18T12:24:01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1"/>
    <x v="13"/>
    <x v="8"/>
    <d v="2026-06-18T12:24:01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2"/>
    <x v="13"/>
    <x v="8"/>
    <d v="2026-06-18T12:24:01"/>
    <x v="216"/>
    <n v="20"/>
    <n v="25"/>
    <n v="0"/>
    <n v="0"/>
    <n v="3"/>
    <n v="9"/>
    <n v="7"/>
    <n v="10"/>
    <n v="13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3"/>
    <x v="13"/>
    <x v="8"/>
    <d v="2026-06-18T12:24:01"/>
    <x v="43"/>
    <n v="1"/>
    <n v="1"/>
    <m/>
    <m/>
    <m/>
    <n v="1"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4"/>
    <x v="13"/>
    <x v="8"/>
    <d v="2026-06-18T12:24:01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"/>
    <x v="13"/>
    <x v="8"/>
    <d v="2026-06-18T12:24:01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6"/>
    <x v="13"/>
    <x v="8"/>
    <d v="2026-06-18T12:24:01"/>
    <x v="204"/>
    <n v="39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"/>
    <x v="13"/>
    <x v="8"/>
    <d v="2026-06-18T12:24:01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8"/>
    <x v="14"/>
    <x v="9"/>
    <d v="2026-06-18T12:24:01"/>
    <x v="210"/>
    <m/>
    <m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9"/>
    <x v="14"/>
    <x v="9"/>
    <d v="2026-06-18T12:24:01"/>
    <x v="364"/>
    <m/>
    <m/>
    <m/>
    <m/>
    <m/>
    <n v="100"/>
    <n v="6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0"/>
    <x v="14"/>
    <x v="9"/>
    <d v="2026-06-18T12:24:01"/>
    <x v="199"/>
    <m/>
    <m/>
    <m/>
    <m/>
    <m/>
    <m/>
    <m/>
    <n v="28"/>
    <m/>
    <n v="10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1"/>
    <x v="14"/>
    <x v="9"/>
    <d v="2026-06-18T12:24:01"/>
    <x v="142"/>
    <m/>
    <n v="9.6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0"/>
    <x v="14"/>
    <x v="9"/>
    <d v="2026-06-18T12:24:0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"/>
    <x v="14"/>
    <x v="9"/>
    <d v="2026-06-18T12:24:01"/>
    <x v="1"/>
    <m/>
    <m/>
    <n v="6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26"/>
    <x v="14"/>
    <x v="9"/>
    <d v="2026-06-18T12:24:01"/>
    <x v="43"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2"/>
    <x v="14"/>
    <x v="9"/>
    <d v="2026-06-18T12:24:01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22"/>
    <x v="14"/>
    <x v="9"/>
    <d v="2026-06-18T12:24:01"/>
    <x v="365"/>
    <m/>
    <n v="3.2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2"/>
    <x v="14"/>
    <x v="9"/>
    <d v="2026-06-18T12:24:01"/>
    <x v="366"/>
    <n v="62"/>
    <n v="123"/>
    <m/>
    <n v="3"/>
    <n v="11"/>
    <n v="21"/>
    <n v="21"/>
    <n v="50"/>
    <n v="34"/>
    <n v="31"/>
    <m/>
    <n v="5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3"/>
    <x v="14"/>
    <x v="9"/>
    <d v="2026-06-18T12:24:01"/>
    <x v="0"/>
    <n v="2"/>
    <n v="4"/>
    <m/>
    <m/>
    <n v="3"/>
    <m/>
    <m/>
    <m/>
    <n v="1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5"/>
    <x v="14"/>
    <x v="9"/>
    <d v="2026-06-18T12:24:01"/>
    <x v="43"/>
    <n v="2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4"/>
    <x v="14"/>
    <x v="9"/>
    <d v="2026-06-18T12:24:01"/>
    <x v="163"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5"/>
    <x v="14"/>
    <x v="9"/>
    <d v="2026-06-18T12:24:01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6"/>
    <x v="14"/>
    <x v="9"/>
    <d v="2026-06-18T12:24:01"/>
    <x v="163"/>
    <n v="154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"/>
    <x v="14"/>
    <x v="9"/>
    <d v="2026-06-18T12:24:01"/>
    <x v="63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8"/>
    <x v="18"/>
    <x v="9"/>
    <d v="2026-06-18T12:24:02"/>
    <x v="357"/>
    <m/>
    <m/>
    <m/>
    <n v="132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9"/>
    <x v="18"/>
    <x v="9"/>
    <d v="2026-06-18T12:24:02"/>
    <x v="367"/>
    <m/>
    <m/>
    <m/>
    <m/>
    <m/>
    <n v="294"/>
    <n v="21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0"/>
    <x v="18"/>
    <x v="9"/>
    <d v="2026-06-18T12:24:02"/>
    <x v="364"/>
    <m/>
    <m/>
    <m/>
    <m/>
    <m/>
    <m/>
    <m/>
    <n v="80"/>
    <m/>
    <n v="40"/>
    <n v="1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1"/>
    <x v="18"/>
    <x v="9"/>
    <d v="2026-06-18T12:24:02"/>
    <x v="368"/>
    <n v="7.2"/>
    <n v="44"/>
    <n v="1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0"/>
    <x v="18"/>
    <x v="9"/>
    <d v="2026-06-18T12:24:02"/>
    <x v="4"/>
    <m/>
    <m/>
    <m/>
    <n v="2"/>
    <n v="2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"/>
    <x v="18"/>
    <x v="9"/>
    <d v="2026-06-18T12:24:02"/>
    <x v="4"/>
    <m/>
    <m/>
    <m/>
    <n v="2"/>
    <n v="2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6"/>
    <x v="18"/>
    <x v="9"/>
    <d v="2026-06-18T12:24:0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3"/>
    <x v="18"/>
    <x v="9"/>
    <d v="2026-06-18T12:24:02"/>
    <x v="369"/>
    <n v="2.59"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1"/>
    <x v="18"/>
    <x v="9"/>
    <d v="2026-06-18T12:24:02"/>
    <x v="49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2"/>
    <x v="18"/>
    <x v="9"/>
    <d v="2026-06-18T12:24:02"/>
    <x v="370"/>
    <m/>
    <n v="8.8000000000000007"/>
    <n v="30"/>
    <n v="6.4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3"/>
    <x v="18"/>
    <x v="9"/>
    <d v="2026-06-18T12:24:02"/>
    <x v="371"/>
    <m/>
    <n v="2"/>
    <n v="6"/>
    <n v="2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"/>
    <x v="18"/>
    <x v="9"/>
    <d v="2026-06-18T12:24:02"/>
    <x v="372"/>
    <n v="227"/>
    <n v="374"/>
    <n v="6"/>
    <n v="15"/>
    <n v="47"/>
    <n v="66"/>
    <n v="54"/>
    <n v="147"/>
    <n v="111"/>
    <n v="85"/>
    <m/>
    <n v="20"/>
    <n v="1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3"/>
    <x v="18"/>
    <x v="9"/>
    <d v="2026-06-18T12:24:02"/>
    <x v="10"/>
    <n v="4"/>
    <n v="10"/>
    <n v="2"/>
    <n v="1"/>
    <m/>
    <n v="1"/>
    <n v="1"/>
    <n v="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4"/>
    <x v="18"/>
    <x v="9"/>
    <d v="2026-06-18T12:24:02"/>
    <x v="43"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5"/>
    <x v="18"/>
    <x v="9"/>
    <d v="2026-06-18T12:24:02"/>
    <x v="4"/>
    <n v="12"/>
    <n v="8"/>
    <m/>
    <n v="3"/>
    <n v="10"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7"/>
    <x v="18"/>
    <x v="9"/>
    <d v="2026-06-18T12:24:02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0"/>
    <x v="18"/>
    <x v="9"/>
    <d v="2026-06-18T12:24:02"/>
    <x v="2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4"/>
    <x v="18"/>
    <x v="9"/>
    <d v="2026-06-18T12:24:02"/>
    <x v="373"/>
    <n v="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5"/>
    <x v="18"/>
    <x v="9"/>
    <d v="2026-06-18T12:24:02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6"/>
    <x v="18"/>
    <x v="9"/>
    <d v="2026-06-18T12:24:02"/>
    <x v="373"/>
    <n v="344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"/>
    <x v="18"/>
    <x v="9"/>
    <d v="2026-06-18T12:24:02"/>
    <x v="191"/>
    <n v="3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25"/>
    <x v="18"/>
    <x v="9"/>
    <d v="2026-06-18T12:24:02"/>
    <x v="29"/>
    <n v="1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34"/>
    <x v="18"/>
    <x v="9"/>
    <d v="2026-06-18T12:24:0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8"/>
    <x v="15"/>
    <x v="4"/>
    <d v="2026-06-18T12:24:03"/>
    <x v="175"/>
    <m/>
    <m/>
    <m/>
    <n v="5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"/>
    <x v="15"/>
    <x v="4"/>
    <d v="2026-06-18T12:24:03"/>
    <x v="119"/>
    <m/>
    <m/>
    <m/>
    <m/>
    <m/>
    <n v="12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0"/>
    <x v="15"/>
    <x v="4"/>
    <d v="2026-06-18T12:24:03"/>
    <x v="236"/>
    <m/>
    <m/>
    <m/>
    <m/>
    <m/>
    <m/>
    <m/>
    <n v="29"/>
    <m/>
    <n v="2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1"/>
    <x v="15"/>
    <x v="4"/>
    <d v="2026-06-18T12:24:03"/>
    <x v="115"/>
    <n v="2.4"/>
    <n v="12.8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0"/>
    <x v="15"/>
    <x v="4"/>
    <d v="2026-06-18T12:24:03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"/>
    <x v="15"/>
    <x v="4"/>
    <d v="2026-06-18T12:24:03"/>
    <x v="48"/>
    <m/>
    <m/>
    <n v="2"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6"/>
    <x v="15"/>
    <x v="4"/>
    <d v="2026-06-18T12:24:03"/>
    <x v="2"/>
    <m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2"/>
    <x v="15"/>
    <x v="4"/>
    <d v="2026-06-18T12:24:03"/>
    <x v="80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2"/>
    <x v="15"/>
    <x v="4"/>
    <d v="2026-06-18T12:24:0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3"/>
    <x v="15"/>
    <x v="4"/>
    <d v="2026-06-18T12:24:0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"/>
    <x v="15"/>
    <x v="4"/>
    <d v="2026-06-18T12:24:03"/>
    <x v="374"/>
    <n v="111"/>
    <n v="130"/>
    <n v="1"/>
    <n v="5"/>
    <n v="6"/>
    <n v="28"/>
    <n v="33"/>
    <n v="60"/>
    <n v="56"/>
    <n v="29"/>
    <m/>
    <n v="11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"/>
    <x v="15"/>
    <x v="4"/>
    <d v="2026-06-18T12:24:03"/>
    <x v="117"/>
    <n v="9"/>
    <n v="4"/>
    <n v="1"/>
    <m/>
    <n v="1"/>
    <m/>
    <m/>
    <n v="5"/>
    <n v="5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5"/>
    <x v="15"/>
    <x v="4"/>
    <d v="2026-06-18T12:24:03"/>
    <x v="4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"/>
    <x v="15"/>
    <x v="4"/>
    <d v="2026-06-18T12:24:03"/>
    <x v="375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"/>
    <x v="15"/>
    <x v="4"/>
    <d v="2026-06-18T12:24:03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7"/>
    <x v="15"/>
    <x v="4"/>
    <d v="2026-06-18T12:24:03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"/>
    <x v="15"/>
    <x v="4"/>
    <d v="2026-06-18T12:24:03"/>
    <x v="375"/>
    <n v="162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"/>
    <x v="15"/>
    <x v="4"/>
    <d v="2026-06-18T12:24:03"/>
    <x v="16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8"/>
    <x v="15"/>
    <x v="4"/>
    <d v="2026-06-18T12:24:03"/>
    <x v="144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5"/>
    <x v="15"/>
    <x v="4"/>
    <d v="2026-06-18T12:24:03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8"/>
    <x v="133"/>
    <x v="1"/>
    <d v="2026-06-18T12:24:03"/>
    <x v="376"/>
    <m/>
    <m/>
    <m/>
    <n v="144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9"/>
    <x v="133"/>
    <x v="1"/>
    <d v="2026-06-18T12:24:03"/>
    <x v="377"/>
    <m/>
    <m/>
    <m/>
    <m/>
    <m/>
    <n v="318"/>
    <n v="251"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0"/>
    <x v="133"/>
    <x v="1"/>
    <d v="2026-06-18T12:24:03"/>
    <x v="378"/>
    <m/>
    <m/>
    <m/>
    <m/>
    <m/>
    <m/>
    <m/>
    <n v="70"/>
    <m/>
    <n v="26"/>
    <n v="11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1"/>
    <x v="133"/>
    <x v="1"/>
    <d v="2026-06-18T12:24:03"/>
    <x v="379"/>
    <n v="28.8"/>
    <n v="36"/>
    <n v="155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0"/>
    <x v="133"/>
    <x v="1"/>
    <d v="2026-06-18T12:24:03"/>
    <x v="63"/>
    <m/>
    <m/>
    <m/>
    <n v="2"/>
    <n v="2"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"/>
    <x v="133"/>
    <x v="1"/>
    <d v="2026-06-18T12:24:03"/>
    <x v="29"/>
    <m/>
    <m/>
    <n v="2"/>
    <n v="2"/>
    <n v="2"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2"/>
    <x v="133"/>
    <x v="1"/>
    <d v="2026-06-18T12:24:03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3"/>
    <x v="133"/>
    <x v="1"/>
    <d v="2026-06-18T12:24:03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1"/>
    <x v="133"/>
    <x v="1"/>
    <d v="2026-06-18T12:24:03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2"/>
    <x v="133"/>
    <x v="1"/>
    <d v="2026-06-18T12:24:03"/>
    <x v="317"/>
    <m/>
    <m/>
    <n v="6.8"/>
    <n v="11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3"/>
    <x v="133"/>
    <x v="1"/>
    <d v="2026-06-18T12:24:03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"/>
    <x v="133"/>
    <x v="1"/>
    <d v="2026-06-18T12:24:03"/>
    <x v="380"/>
    <n v="271"/>
    <n v="377"/>
    <n v="11"/>
    <n v="13"/>
    <n v="62"/>
    <n v="72"/>
    <n v="75"/>
    <n v="161"/>
    <n v="129"/>
    <n v="70"/>
    <m/>
    <n v="13"/>
    <n v="1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"/>
    <x v="133"/>
    <x v="1"/>
    <d v="2026-06-18T12:24:03"/>
    <x v="15"/>
    <n v="10"/>
    <n v="6"/>
    <m/>
    <m/>
    <n v="1"/>
    <n v="1"/>
    <n v="1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4"/>
    <x v="133"/>
    <x v="1"/>
    <d v="2026-06-18T12:24:03"/>
    <x v="2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5"/>
    <x v="133"/>
    <x v="1"/>
    <d v="2026-06-18T12:24:03"/>
    <x v="14"/>
    <n v="3"/>
    <n v="4"/>
    <n v="1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7"/>
    <x v="133"/>
    <x v="1"/>
    <d v="2026-06-18T12:24:03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3"/>
    <x v="133"/>
    <x v="1"/>
    <d v="2026-06-18T12:24:0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0"/>
    <x v="133"/>
    <x v="1"/>
    <d v="2026-06-18T12:24:03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0"/>
    <x v="133"/>
    <x v="1"/>
    <d v="2026-06-18T12:24:03"/>
    <x v="2"/>
    <n v="0"/>
    <n v="3"/>
    <m/>
    <m/>
    <m/>
    <m/>
    <m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6"/>
    <x v="133"/>
    <x v="1"/>
    <d v="2026-06-18T12:24:03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"/>
    <x v="133"/>
    <x v="1"/>
    <d v="2026-06-18T12:24:03"/>
    <x v="381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5"/>
    <x v="133"/>
    <x v="1"/>
    <d v="2026-06-18T12:24:03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0"/>
    <x v="133"/>
    <x v="1"/>
    <d v="2026-06-18T12:24:03"/>
    <x v="15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6"/>
    <x v="133"/>
    <x v="1"/>
    <d v="2026-06-18T12:24:03"/>
    <x v="381"/>
    <n v="267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"/>
    <x v="133"/>
    <x v="1"/>
    <d v="2026-06-18T12:24:03"/>
    <x v="141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2"/>
    <x v="133"/>
    <x v="1"/>
    <d v="2026-06-18T12:24:03"/>
    <x v="158"/>
    <n v="68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"/>
    <x v="16"/>
    <x v="2"/>
    <d v="2026-06-18T12:24:04"/>
    <x v="382"/>
    <m/>
    <m/>
    <m/>
    <n v="38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9"/>
    <x v="16"/>
    <x v="2"/>
    <d v="2026-06-18T12:24:04"/>
    <x v="305"/>
    <m/>
    <m/>
    <m/>
    <m/>
    <m/>
    <n v="104"/>
    <n v="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0"/>
    <x v="16"/>
    <x v="2"/>
    <d v="2026-06-18T12:24:04"/>
    <x v="192"/>
    <m/>
    <m/>
    <m/>
    <m/>
    <m/>
    <m/>
    <m/>
    <n v="20"/>
    <m/>
    <n v="14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1"/>
    <x v="16"/>
    <x v="2"/>
    <d v="2026-06-18T12:24:04"/>
    <x v="383"/>
    <n v="11.2"/>
    <n v="27.2"/>
    <n v="9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0"/>
    <x v="16"/>
    <x v="2"/>
    <d v="2026-06-18T12:24:04"/>
    <x v="18"/>
    <m/>
    <m/>
    <m/>
    <n v="2"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"/>
    <x v="16"/>
    <x v="2"/>
    <d v="2026-06-18T12:24:04"/>
    <x v="18"/>
    <m/>
    <m/>
    <n v="0"/>
    <n v="2"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6"/>
    <x v="16"/>
    <x v="2"/>
    <d v="2026-06-18T12:24:0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3"/>
    <x v="16"/>
    <x v="2"/>
    <d v="2026-06-18T12:24:04"/>
    <x v="229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3"/>
    <x v="16"/>
    <x v="2"/>
    <d v="2026-06-18T12:24:04"/>
    <x v="50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"/>
    <x v="16"/>
    <x v="2"/>
    <d v="2026-06-18T12:24:04"/>
    <x v="126"/>
    <n v="95"/>
    <n v="104"/>
    <n v="5"/>
    <n v="8"/>
    <n v="33"/>
    <n v="19"/>
    <n v="21"/>
    <n v="52"/>
    <n v="24"/>
    <n v="21"/>
    <m/>
    <n v="7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"/>
    <x v="16"/>
    <x v="2"/>
    <d v="2026-06-18T12:24:04"/>
    <x v="14"/>
    <n v="5"/>
    <n v="2"/>
    <m/>
    <m/>
    <n v="0"/>
    <n v="1"/>
    <n v="1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4"/>
    <x v="16"/>
    <x v="2"/>
    <d v="2026-06-18T12:24:04"/>
    <x v="30"/>
    <n v="1"/>
    <m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5"/>
    <x v="16"/>
    <x v="2"/>
    <d v="2026-06-18T12:24:04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6"/>
    <x v="16"/>
    <x v="2"/>
    <d v="2026-06-18T12:24:04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7"/>
    <x v="16"/>
    <x v="2"/>
    <d v="2026-06-18T12:24:04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7"/>
    <x v="16"/>
    <x v="2"/>
    <d v="2026-06-18T12:24:0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8"/>
    <x v="16"/>
    <x v="2"/>
    <d v="2026-06-18T12:24:0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8"/>
    <x v="16"/>
    <x v="2"/>
    <d v="2026-06-18T12:24:04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0"/>
    <x v="16"/>
    <x v="2"/>
    <d v="2026-06-18T12:24:04"/>
    <x v="69"/>
    <n v="3"/>
    <n v="1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9"/>
    <x v="16"/>
    <x v="2"/>
    <d v="2026-06-18T12:24:04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4"/>
    <x v="16"/>
    <x v="2"/>
    <d v="2026-06-18T12:24:04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"/>
    <x v="16"/>
    <x v="2"/>
    <d v="2026-06-18T12:24:04"/>
    <x v="120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"/>
    <x v="16"/>
    <x v="2"/>
    <d v="2026-06-18T12:24:04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"/>
    <x v="16"/>
    <x v="2"/>
    <d v="2026-06-18T12:24:04"/>
    <x v="120"/>
    <n v="93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"/>
    <x v="16"/>
    <x v="2"/>
    <d v="2026-06-18T12:24:04"/>
    <x v="187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"/>
    <x v="17"/>
    <x v="9"/>
    <d v="2026-06-18T12:24:04"/>
    <x v="384"/>
    <m/>
    <m/>
    <m/>
    <n v="104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9"/>
    <x v="17"/>
    <x v="9"/>
    <d v="2026-06-18T12:24:04"/>
    <x v="6"/>
    <m/>
    <m/>
    <m/>
    <m/>
    <m/>
    <n v="254"/>
    <n v="185"/>
    <n v="3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0"/>
    <x v="17"/>
    <x v="9"/>
    <d v="2026-06-18T12:24:04"/>
    <x v="385"/>
    <m/>
    <m/>
    <m/>
    <m/>
    <m/>
    <m/>
    <m/>
    <n v="52"/>
    <m/>
    <n v="46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1"/>
    <x v="17"/>
    <x v="9"/>
    <d v="2026-06-18T12:24:04"/>
    <x v="386"/>
    <n v="8.8800000000000008"/>
    <n v="25.6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0"/>
    <x v="17"/>
    <x v="9"/>
    <d v="2026-06-18T12:24:04"/>
    <x v="15"/>
    <m/>
    <m/>
    <m/>
    <n v="2"/>
    <n v="0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"/>
    <x v="17"/>
    <x v="9"/>
    <d v="2026-06-18T12:24:04"/>
    <x v="39"/>
    <m/>
    <n v="0"/>
    <n v="2"/>
    <n v="2"/>
    <n v="0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6"/>
    <x v="17"/>
    <x v="9"/>
    <d v="2026-06-18T12:24:04"/>
    <x v="43"/>
    <m/>
    <m/>
    <m/>
    <m/>
    <m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2"/>
    <x v="17"/>
    <x v="9"/>
    <d v="2026-06-18T12:24:04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3"/>
    <x v="17"/>
    <x v="9"/>
    <d v="2026-06-18T12:24:04"/>
    <x v="308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2"/>
    <x v="17"/>
    <x v="9"/>
    <d v="2026-06-18T12:24:04"/>
    <x v="387"/>
    <n v="4"/>
    <n v="0"/>
    <n v="4.4000000000000004"/>
    <n v="5.6"/>
    <n v="1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3"/>
    <x v="17"/>
    <x v="9"/>
    <d v="2026-06-18T12:24:04"/>
    <x v="108"/>
    <n v="0"/>
    <n v="4.4000000000000004"/>
    <n v="4.4000000000000004"/>
    <n v="0"/>
    <n v="4.4000000000000004"/>
    <n v="0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"/>
    <x v="17"/>
    <x v="9"/>
    <d v="2026-06-18T12:24:04"/>
    <x v="388"/>
    <n v="179"/>
    <n v="282"/>
    <n v="5"/>
    <n v="10"/>
    <n v="33"/>
    <n v="52"/>
    <n v="49"/>
    <n v="127"/>
    <n v="93"/>
    <n v="55"/>
    <m/>
    <n v="25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3"/>
    <x v="17"/>
    <x v="9"/>
    <d v="2026-06-18T12:24:04"/>
    <x v="9"/>
    <n v="3"/>
    <n v="7"/>
    <n v="0"/>
    <n v="0"/>
    <n v="1"/>
    <n v="1"/>
    <n v="0"/>
    <n v="6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4"/>
    <x v="17"/>
    <x v="9"/>
    <d v="2026-06-18T12:24:04"/>
    <x v="30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5"/>
    <x v="17"/>
    <x v="9"/>
    <d v="2026-06-18T12:24:04"/>
    <x v="117"/>
    <n v="3"/>
    <n v="10"/>
    <n v="1"/>
    <n v="0"/>
    <n v="4"/>
    <n v="2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6"/>
    <x v="17"/>
    <x v="9"/>
    <d v="2026-06-18T12:24:04"/>
    <x v="1"/>
    <n v="0"/>
    <n v="0"/>
    <n v="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7"/>
    <x v="17"/>
    <x v="9"/>
    <d v="2026-06-18T12:24:04"/>
    <x v="43"/>
    <m/>
    <m/>
    <m/>
    <m/>
    <m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0"/>
    <x v="17"/>
    <x v="9"/>
    <d v="2026-06-18T12:24:04"/>
    <x v="90"/>
    <n v="3"/>
    <n v="2"/>
    <n v="0"/>
    <n v="0"/>
    <n v="1"/>
    <n v="3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4"/>
    <x v="17"/>
    <x v="9"/>
    <d v="2026-06-18T12:24:04"/>
    <x v="389"/>
    <n v="1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5"/>
    <x v="17"/>
    <x v="9"/>
    <d v="2026-06-18T12:24:04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6"/>
    <x v="17"/>
    <x v="9"/>
    <d v="2026-06-18T12:24:04"/>
    <x v="389"/>
    <n v="401"/>
    <n v="6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"/>
    <x v="17"/>
    <x v="9"/>
    <d v="2026-06-18T12:24:04"/>
    <x v="181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5"/>
    <x v="17"/>
    <x v="9"/>
    <d v="2026-06-18T12:24:04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8"/>
    <x v="19"/>
    <x v="2"/>
    <d v="2026-06-18T12:24:05"/>
    <x v="390"/>
    <m/>
    <m/>
    <m/>
    <n v="178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9"/>
    <x v="19"/>
    <x v="2"/>
    <d v="2026-06-18T12:24:05"/>
    <x v="391"/>
    <m/>
    <m/>
    <m/>
    <m/>
    <m/>
    <n v="272"/>
    <n v="15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0"/>
    <x v="19"/>
    <x v="2"/>
    <d v="2026-06-18T12:24:05"/>
    <x v="338"/>
    <m/>
    <m/>
    <m/>
    <m/>
    <m/>
    <m/>
    <m/>
    <n v="79"/>
    <m/>
    <n v="46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1"/>
    <x v="19"/>
    <x v="2"/>
    <d v="2026-06-18T12:24:05"/>
    <x v="392"/>
    <n v="19.2"/>
    <n v="48"/>
    <n v="17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0"/>
    <x v="19"/>
    <x v="2"/>
    <d v="2026-06-18T12:24:05"/>
    <x v="48"/>
    <m/>
    <m/>
    <m/>
    <n v="4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"/>
    <x v="19"/>
    <x v="2"/>
    <d v="2026-06-18T12:24:05"/>
    <x v="57"/>
    <m/>
    <m/>
    <n v="6"/>
    <n v="4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2"/>
    <x v="19"/>
    <x v="2"/>
    <d v="2026-06-18T12:24:05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3"/>
    <x v="19"/>
    <x v="2"/>
    <d v="2026-06-18T12:24:05"/>
    <x v="393"/>
    <n v="4.07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1"/>
    <x v="19"/>
    <x v="2"/>
    <d v="2026-06-18T12:24:05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2"/>
    <x v="19"/>
    <x v="2"/>
    <d v="2026-06-18T12:24:05"/>
    <x v="4"/>
    <m/>
    <m/>
    <n v="11.6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3"/>
    <x v="19"/>
    <x v="2"/>
    <d v="2026-06-18T12:24:05"/>
    <x v="91"/>
    <m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"/>
    <x v="19"/>
    <x v="2"/>
    <d v="2026-06-18T12:24:05"/>
    <x v="256"/>
    <n v="228"/>
    <n v="363"/>
    <n v="8"/>
    <n v="16"/>
    <n v="62"/>
    <n v="89"/>
    <n v="67"/>
    <n v="136"/>
    <n v="81"/>
    <n v="80"/>
    <m/>
    <n v="23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"/>
    <x v="19"/>
    <x v="2"/>
    <d v="2026-06-18T12:24:05"/>
    <x v="10"/>
    <n v="8"/>
    <n v="6"/>
    <m/>
    <m/>
    <n v="3"/>
    <n v="2"/>
    <n v="1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4"/>
    <x v="19"/>
    <x v="2"/>
    <d v="2026-06-18T12:24:05"/>
    <x v="69"/>
    <n v="1"/>
    <n v="3"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5"/>
    <x v="19"/>
    <x v="2"/>
    <d v="2026-06-18T12:24:05"/>
    <x v="145"/>
    <n v="8"/>
    <n v="1"/>
    <m/>
    <m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6"/>
    <x v="19"/>
    <x v="2"/>
    <d v="2026-06-18T12:24:05"/>
    <x v="10"/>
    <n v="2"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7"/>
    <x v="19"/>
    <x v="2"/>
    <d v="2026-06-18T12:24:05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8"/>
    <x v="19"/>
    <x v="2"/>
    <d v="2026-06-18T12:24:05"/>
    <x v="230"/>
    <n v="3.6"/>
    <n v="4"/>
    <n v="18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9"/>
    <x v="19"/>
    <x v="2"/>
    <d v="2026-06-18T12:24:05"/>
    <x v="365"/>
    <m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0"/>
    <x v="19"/>
    <x v="2"/>
    <d v="2026-06-18T12:24:05"/>
    <x v="18"/>
    <n v="3"/>
    <n v="9"/>
    <n v="1"/>
    <n v="2"/>
    <n v="1"/>
    <n v="2"/>
    <n v="1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4"/>
    <x v="19"/>
    <x v="2"/>
    <d v="2026-06-18T12:24:05"/>
    <x v="145"/>
    <n v="4"/>
    <n v="5"/>
    <n v="1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"/>
    <x v="19"/>
    <x v="2"/>
    <d v="2026-06-18T12:24:05"/>
    <x v="394"/>
    <n v="1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"/>
    <x v="19"/>
    <x v="2"/>
    <d v="2026-06-18T12:24:05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0"/>
    <x v="19"/>
    <x v="2"/>
    <d v="2026-06-18T12:24:0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6"/>
    <x v="19"/>
    <x v="2"/>
    <d v="2026-06-18T12:24:05"/>
    <x v="394"/>
    <n v="547"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"/>
    <x v="19"/>
    <x v="2"/>
    <d v="2026-06-18T12:24:05"/>
    <x v="198"/>
    <n v="36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2"/>
    <x v="19"/>
    <x v="2"/>
    <d v="2026-06-18T12:24:0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5"/>
    <x v="19"/>
    <x v="2"/>
    <d v="2026-06-18T12:24:05"/>
    <x v="75"/>
    <n v="41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4"/>
    <x v="19"/>
    <x v="2"/>
    <d v="2026-06-18T12:24:05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8"/>
    <x v="20"/>
    <x v="9"/>
    <d v="2026-06-18T12:24:05"/>
    <x v="131"/>
    <m/>
    <m/>
    <m/>
    <n v="3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9"/>
    <x v="20"/>
    <x v="9"/>
    <d v="2026-06-18T12:24:05"/>
    <x v="179"/>
    <m/>
    <m/>
    <m/>
    <m/>
    <m/>
    <n v="62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10"/>
    <x v="20"/>
    <x v="9"/>
    <d v="2026-06-18T12:24:05"/>
    <x v="95"/>
    <m/>
    <m/>
    <m/>
    <m/>
    <m/>
    <m/>
    <m/>
    <n v="12"/>
    <m/>
    <n v="10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11"/>
    <x v="20"/>
    <x v="9"/>
    <d v="2026-06-18T12:24:05"/>
    <x v="359"/>
    <n v="0"/>
    <n v="1.6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0"/>
    <x v="20"/>
    <x v="9"/>
    <d v="2026-06-18T12:24:05"/>
    <x v="10"/>
    <m/>
    <m/>
    <m/>
    <m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1"/>
    <x v="20"/>
    <x v="9"/>
    <d v="2026-06-18T12:24:05"/>
    <x v="15"/>
    <m/>
    <m/>
    <n v="2"/>
    <m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2"/>
    <x v="20"/>
    <x v="9"/>
    <d v="2026-06-18T12:24:05"/>
    <x v="395"/>
    <n v="61"/>
    <n v="74"/>
    <m/>
    <n v="1"/>
    <n v="10"/>
    <n v="16"/>
    <n v="15"/>
    <n v="31"/>
    <n v="29"/>
    <n v="13"/>
    <m/>
    <n v="5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3"/>
    <x v="20"/>
    <x v="9"/>
    <d v="2026-06-18T12:24:05"/>
    <x v="14"/>
    <n v="3"/>
    <n v="4"/>
    <m/>
    <m/>
    <m/>
    <m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16"/>
    <x v="20"/>
    <x v="9"/>
    <d v="2026-06-18T12:24:0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20"/>
    <x v="20"/>
    <x v="9"/>
    <d v="2026-06-18T12:24:05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4"/>
    <x v="20"/>
    <x v="9"/>
    <d v="2026-06-18T12:24:05"/>
    <x v="396"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5"/>
    <x v="20"/>
    <x v="9"/>
    <d v="2026-06-18T12:24:05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6"/>
    <x v="20"/>
    <x v="9"/>
    <d v="2026-06-18T12:24:05"/>
    <x v="397"/>
    <n v="141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"/>
    <x v="20"/>
    <x v="9"/>
    <d v="2026-06-18T12:24:05"/>
    <x v="13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25"/>
    <x v="20"/>
    <x v="9"/>
    <d v="2026-06-18T12:24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8"/>
    <x v="21"/>
    <x v="1"/>
    <d v="2026-06-18T12:24:06"/>
    <x v="32"/>
    <m/>
    <m/>
    <m/>
    <n v="126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9"/>
    <x v="21"/>
    <x v="1"/>
    <d v="2026-06-18T12:24:06"/>
    <x v="295"/>
    <m/>
    <m/>
    <m/>
    <m/>
    <m/>
    <n v="316"/>
    <n v="215"/>
    <n v="5"/>
    <m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0"/>
    <x v="21"/>
    <x v="1"/>
    <d v="2026-06-18T12:24:06"/>
    <x v="398"/>
    <m/>
    <m/>
    <m/>
    <m/>
    <m/>
    <m/>
    <m/>
    <n v="76"/>
    <m/>
    <n v="30"/>
    <n v="1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1"/>
    <x v="21"/>
    <x v="1"/>
    <d v="2026-06-18T12:24:06"/>
    <x v="399"/>
    <n v="17.600000000000001"/>
    <n v="41.6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0"/>
    <x v="21"/>
    <x v="1"/>
    <d v="2026-06-18T12:24:06"/>
    <x v="15"/>
    <m/>
    <m/>
    <m/>
    <n v="2"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"/>
    <x v="21"/>
    <x v="1"/>
    <d v="2026-06-18T12:24:06"/>
    <x v="15"/>
    <m/>
    <m/>
    <m/>
    <n v="2"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6"/>
    <x v="21"/>
    <x v="1"/>
    <d v="2026-06-18T12:24:06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3"/>
    <x v="21"/>
    <x v="1"/>
    <d v="2026-06-18T12:24:06"/>
    <x v="107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1"/>
    <x v="21"/>
    <x v="1"/>
    <d v="2026-06-18T12:24:06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2"/>
    <x v="21"/>
    <x v="1"/>
    <d v="2026-06-18T12:24:06"/>
    <x v="135"/>
    <m/>
    <n v="2.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3"/>
    <x v="21"/>
    <x v="1"/>
    <d v="2026-06-18T12:24:06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"/>
    <x v="21"/>
    <x v="1"/>
    <d v="2026-06-18T12:24:06"/>
    <x v="400"/>
    <n v="236"/>
    <n v="367"/>
    <n v="9"/>
    <n v="15"/>
    <n v="58"/>
    <n v="63"/>
    <n v="64"/>
    <n v="158"/>
    <n v="110"/>
    <n v="81"/>
    <m/>
    <n v="19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3"/>
    <x v="21"/>
    <x v="1"/>
    <d v="2026-06-18T12:24:06"/>
    <x v="145"/>
    <n v="5"/>
    <n v="4"/>
    <m/>
    <m/>
    <m/>
    <n v="1"/>
    <n v="1"/>
    <n v="3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4"/>
    <x v="21"/>
    <x v="1"/>
    <d v="2026-06-18T12:24:06"/>
    <x v="2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5"/>
    <x v="21"/>
    <x v="1"/>
    <d v="2026-06-18T12:24:06"/>
    <x v="69"/>
    <n v="1"/>
    <n v="3"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6"/>
    <x v="21"/>
    <x v="1"/>
    <d v="2026-06-18T12:24:0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17"/>
    <x v="21"/>
    <x v="1"/>
    <d v="2026-06-18T12:24:06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20"/>
    <x v="21"/>
    <x v="1"/>
    <d v="2026-06-18T12:24:06"/>
    <x v="69"/>
    <n v="3"/>
    <n v="1"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4"/>
    <x v="21"/>
    <x v="1"/>
    <d v="2026-06-18T12:24:06"/>
    <x v="401"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5"/>
    <x v="21"/>
    <x v="1"/>
    <d v="2026-06-18T12:24:06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6"/>
    <x v="21"/>
    <x v="1"/>
    <d v="2026-06-18T12:24:06"/>
    <x v="401"/>
    <n v="119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"/>
    <x v="21"/>
    <x v="1"/>
    <d v="2026-06-18T12:24:06"/>
    <x v="122"/>
    <n v="15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8"/>
    <x v="22"/>
    <x v="10"/>
    <d v="2026-06-18T12:24:06"/>
    <x v="162"/>
    <m/>
    <m/>
    <m/>
    <n v="6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9"/>
    <x v="22"/>
    <x v="10"/>
    <d v="2026-06-18T12:24:06"/>
    <x v="130"/>
    <m/>
    <m/>
    <m/>
    <m/>
    <m/>
    <n v="9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0"/>
    <x v="22"/>
    <x v="10"/>
    <d v="2026-06-18T12:24:06"/>
    <x v="29"/>
    <m/>
    <m/>
    <m/>
    <m/>
    <m/>
    <m/>
    <m/>
    <n v="23"/>
    <m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1"/>
    <x v="22"/>
    <x v="10"/>
    <d v="2026-06-18T12:24:06"/>
    <x v="402"/>
    <n v="6.4"/>
    <n v="18.399999999999999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0"/>
    <x v="22"/>
    <x v="10"/>
    <d v="2026-06-18T12:24:0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"/>
    <x v="22"/>
    <x v="10"/>
    <d v="2026-06-18T12:24:0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2"/>
    <x v="22"/>
    <x v="10"/>
    <d v="2026-06-18T12:24:06"/>
    <x v="18"/>
    <m/>
    <m/>
    <n v="7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"/>
    <x v="22"/>
    <x v="10"/>
    <d v="2026-06-18T12:24:06"/>
    <x v="207"/>
    <n v="71"/>
    <n v="116"/>
    <n v="2"/>
    <n v="5"/>
    <n v="8"/>
    <n v="32"/>
    <n v="24"/>
    <n v="47"/>
    <n v="43"/>
    <n v="23"/>
    <m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"/>
    <x v="22"/>
    <x v="10"/>
    <d v="2026-06-18T12:24:06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5"/>
    <x v="22"/>
    <x v="10"/>
    <d v="2026-06-18T12:24:06"/>
    <x v="63"/>
    <n v="1"/>
    <n v="2"/>
    <m/>
    <m/>
    <n v="1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4"/>
    <x v="22"/>
    <x v="10"/>
    <d v="2026-06-18T12:24:06"/>
    <x v="403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"/>
    <x v="22"/>
    <x v="10"/>
    <d v="2026-06-18T12:24:0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7"/>
    <x v="22"/>
    <x v="10"/>
    <d v="2026-06-18T12:24:0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"/>
    <x v="22"/>
    <x v="10"/>
    <d v="2026-06-18T12:24:06"/>
    <x v="403"/>
    <n v="128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"/>
    <x v="22"/>
    <x v="10"/>
    <d v="2026-06-18T12:24:06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8"/>
    <x v="22"/>
    <x v="10"/>
    <d v="2026-06-18T12:24:06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8"/>
    <x v="23"/>
    <x v="1"/>
    <d v="2026-06-18T12:24:07"/>
    <x v="132"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9"/>
    <x v="23"/>
    <x v="1"/>
    <d v="2026-06-18T12:24:07"/>
    <x v="404"/>
    <m/>
    <m/>
    <m/>
    <m/>
    <m/>
    <n v="34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0"/>
    <x v="23"/>
    <x v="1"/>
    <d v="2026-06-18T12:24:07"/>
    <x v="14"/>
    <m/>
    <m/>
    <m/>
    <m/>
    <m/>
    <m/>
    <m/>
    <n v="3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1"/>
    <x v="23"/>
    <x v="1"/>
    <d v="2026-06-18T12:24:07"/>
    <x v="15"/>
    <m/>
    <n v="7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"/>
    <x v="23"/>
    <x v="1"/>
    <d v="2026-06-18T12:24:07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2"/>
    <x v="23"/>
    <x v="1"/>
    <d v="2026-06-18T12:24:07"/>
    <x v="277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"/>
    <x v="23"/>
    <x v="1"/>
    <d v="2026-06-18T12:24:07"/>
    <x v="165"/>
    <n v="27"/>
    <n v="46"/>
    <m/>
    <n v="6"/>
    <n v="4"/>
    <n v="8"/>
    <n v="11"/>
    <n v="17"/>
    <n v="20"/>
    <n v="3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"/>
    <x v="23"/>
    <x v="1"/>
    <d v="2026-06-18T12:24:07"/>
    <x v="43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"/>
    <x v="23"/>
    <x v="1"/>
    <d v="2026-06-18T12:24:07"/>
    <x v="405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5"/>
    <x v="23"/>
    <x v="1"/>
    <d v="2026-06-18T12:24:07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0"/>
    <x v="23"/>
    <x v="1"/>
    <d v="2026-06-18T12:24:07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6"/>
    <x v="23"/>
    <x v="1"/>
    <d v="2026-06-18T12:24:07"/>
    <x v="405"/>
    <n v="150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"/>
    <x v="23"/>
    <x v="1"/>
    <d v="2026-06-18T12:24:07"/>
    <x v="202"/>
    <n v="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2"/>
    <x v="23"/>
    <x v="1"/>
    <d v="2026-06-18T12:24:07"/>
    <x v="13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8"/>
    <x v="24"/>
    <x v="1"/>
    <d v="2026-06-18T12:24:0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9"/>
    <x v="24"/>
    <x v="1"/>
    <d v="2026-06-18T12:24:07"/>
    <x v="190"/>
    <m/>
    <m/>
    <m/>
    <m/>
    <m/>
    <n v="2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0"/>
    <x v="24"/>
    <x v="1"/>
    <d v="2026-06-18T12:24:07"/>
    <x v="1"/>
    <m/>
    <m/>
    <m/>
    <m/>
    <m/>
    <m/>
    <m/>
    <n v="3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1"/>
    <x v="24"/>
    <x v="1"/>
    <d v="2026-06-18T12:24:07"/>
    <x v="99"/>
    <m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2"/>
    <x v="24"/>
    <x v="1"/>
    <d v="2026-06-18T12:24:0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"/>
    <x v="24"/>
    <x v="1"/>
    <d v="2026-06-18T12:24:07"/>
    <x v="92"/>
    <n v="10"/>
    <n v="16"/>
    <m/>
    <n v="1"/>
    <n v="2"/>
    <n v="1"/>
    <n v="1"/>
    <n v="11"/>
    <n v="4"/>
    <n v="3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5"/>
    <x v="24"/>
    <x v="1"/>
    <d v="2026-06-18T12:24:0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4"/>
    <x v="24"/>
    <x v="1"/>
    <d v="2026-06-18T12:24:07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5"/>
    <x v="24"/>
    <x v="1"/>
    <d v="2026-06-18T12:24:07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7"/>
    <x v="24"/>
    <x v="1"/>
    <d v="2026-06-18T12:24:0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6"/>
    <x v="24"/>
    <x v="1"/>
    <d v="2026-06-18T12:24:07"/>
    <x v="301"/>
    <n v="3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"/>
    <x v="24"/>
    <x v="1"/>
    <d v="2026-06-18T12:24:07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8"/>
    <x v="24"/>
    <x v="1"/>
    <d v="2026-06-18T12:24:07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8"/>
    <x v="25"/>
    <x v="1"/>
    <d v="2026-06-18T12:24:08"/>
    <x v="10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9"/>
    <x v="25"/>
    <x v="1"/>
    <d v="2026-06-18T12:24:08"/>
    <x v="164"/>
    <m/>
    <m/>
    <m/>
    <m/>
    <m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0"/>
    <x v="25"/>
    <x v="1"/>
    <d v="2026-06-18T12:24:08"/>
    <x v="1"/>
    <m/>
    <m/>
    <m/>
    <m/>
    <m/>
    <m/>
    <m/>
    <n v="3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1"/>
    <x v="25"/>
    <x v="1"/>
    <d v="2026-06-18T12:24:08"/>
    <x v="80"/>
    <m/>
    <n v="0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0"/>
    <x v="25"/>
    <x v="1"/>
    <d v="2026-06-18T12:24:0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"/>
    <x v="25"/>
    <x v="1"/>
    <d v="2026-06-18T12:24:0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"/>
    <x v="25"/>
    <x v="1"/>
    <d v="2026-06-18T12:24:08"/>
    <x v="195"/>
    <n v="12"/>
    <n v="21"/>
    <m/>
    <n v="1"/>
    <n v="2"/>
    <n v="5"/>
    <n v="2"/>
    <n v="7"/>
    <n v="10"/>
    <n v="3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"/>
    <x v="25"/>
    <x v="1"/>
    <d v="2026-06-18T12:24:08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4"/>
    <x v="25"/>
    <x v="1"/>
    <d v="2026-06-18T12:24:08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5"/>
    <x v="25"/>
    <x v="1"/>
    <d v="2026-06-18T12:24:08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6"/>
    <x v="25"/>
    <x v="1"/>
    <d v="2026-06-18T12:24:08"/>
    <x v="70"/>
    <n v="2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"/>
    <x v="25"/>
    <x v="1"/>
    <d v="2026-06-18T12:24:08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"/>
    <x v="26"/>
    <x v="2"/>
    <d v="2026-06-18T12:24:08"/>
    <x v="164"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"/>
    <x v="26"/>
    <x v="2"/>
    <d v="2026-06-18T12:24:08"/>
    <x v="131"/>
    <m/>
    <m/>
    <m/>
    <m/>
    <m/>
    <n v="3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0"/>
    <x v="26"/>
    <x v="2"/>
    <d v="2026-06-18T12:24:08"/>
    <x v="145"/>
    <m/>
    <m/>
    <m/>
    <m/>
    <m/>
    <m/>
    <m/>
    <n v="5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1"/>
    <x v="26"/>
    <x v="2"/>
    <d v="2026-06-18T12:24:08"/>
    <x v="344"/>
    <n v="2.4"/>
    <n v="7.2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"/>
    <x v="26"/>
    <x v="2"/>
    <d v="2026-06-18T12:24:08"/>
    <x v="236"/>
    <n v="33"/>
    <n v="30"/>
    <n v="1"/>
    <n v="2"/>
    <n v="4"/>
    <n v="10"/>
    <n v="7"/>
    <n v="17"/>
    <n v="14"/>
    <n v="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"/>
    <x v="26"/>
    <x v="2"/>
    <d v="2026-06-18T12:24:08"/>
    <x v="406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5"/>
    <x v="26"/>
    <x v="2"/>
    <d v="2026-06-18T12:24:08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6"/>
    <x v="26"/>
    <x v="2"/>
    <d v="2026-06-18T12:24:08"/>
    <x v="406"/>
    <n v="4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"/>
    <x v="26"/>
    <x v="2"/>
    <d v="2026-06-18T12:24:08"/>
    <x v="144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8"/>
    <x v="35"/>
    <x v="2"/>
    <d v="2026-06-18T12:24:09"/>
    <x v="15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9"/>
    <x v="35"/>
    <x v="2"/>
    <d v="2026-06-18T12:24:09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0"/>
    <x v="35"/>
    <x v="2"/>
    <d v="2026-06-18T12:24:0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1"/>
    <x v="35"/>
    <x v="2"/>
    <d v="2026-06-18T12:24:09"/>
    <x v="108"/>
    <m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"/>
    <x v="35"/>
    <x v="2"/>
    <d v="2026-06-18T12:24:0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2"/>
    <x v="35"/>
    <x v="2"/>
    <d v="2026-06-18T12:24:09"/>
    <x v="21"/>
    <n v="15"/>
    <n v="9"/>
    <m/>
    <n v="1"/>
    <n v="4"/>
    <n v="5"/>
    <n v="4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3"/>
    <x v="35"/>
    <x v="2"/>
    <d v="2026-06-18T12:24:09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4"/>
    <x v="35"/>
    <x v="2"/>
    <d v="2026-06-18T12:24:09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5"/>
    <x v="35"/>
    <x v="2"/>
    <d v="2026-06-18T12:24:0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6"/>
    <x v="35"/>
    <x v="2"/>
    <d v="2026-06-18T12:24:09"/>
    <x v="70"/>
    <n v="19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"/>
    <x v="35"/>
    <x v="2"/>
    <d v="2026-06-18T12:24:09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9"/>
    <x v="36"/>
    <x v="7"/>
    <d v="2026-06-18T12:24:0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0"/>
    <x v="36"/>
    <x v="7"/>
    <d v="2026-06-18T12:24:09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2"/>
    <x v="36"/>
    <x v="7"/>
    <d v="2026-06-18T12:24:09"/>
    <x v="2"/>
    <m/>
    <n v="3"/>
    <m/>
    <m/>
    <m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4"/>
    <x v="36"/>
    <x v="7"/>
    <d v="2026-06-18T12:24:09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5"/>
    <x v="36"/>
    <x v="7"/>
    <d v="2026-06-18T12:24:0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6"/>
    <x v="36"/>
    <x v="7"/>
    <d v="2026-06-18T12:24:09"/>
    <x v="48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"/>
    <x v="36"/>
    <x v="7"/>
    <d v="2026-06-18T12:24:0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8"/>
    <x v="37"/>
    <x v="7"/>
    <d v="2026-06-18T12:24:1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9"/>
    <x v="37"/>
    <x v="7"/>
    <d v="2026-06-18T12:24:10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10"/>
    <x v="37"/>
    <x v="7"/>
    <d v="2026-06-18T12:24:10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2"/>
    <x v="37"/>
    <x v="7"/>
    <d v="2026-06-18T12:24:10"/>
    <x v="69"/>
    <n v="3"/>
    <n v="1"/>
    <m/>
    <m/>
    <n v="1"/>
    <m/>
    <m/>
    <m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4"/>
    <x v="37"/>
    <x v="7"/>
    <d v="2026-06-18T12:24:10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5"/>
    <x v="37"/>
    <x v="7"/>
    <d v="2026-06-18T12:24:1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6"/>
    <x v="37"/>
    <x v="7"/>
    <d v="2026-06-18T12:24:10"/>
    <x v="132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7"/>
    <x v="37"/>
    <x v="7"/>
    <d v="2026-06-18T12:24:10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8"/>
    <x v="38"/>
    <x v="7"/>
    <d v="2026-06-18T12:24:11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9"/>
    <x v="38"/>
    <x v="7"/>
    <d v="2026-06-18T12:24:11"/>
    <x v="15"/>
    <m/>
    <m/>
    <m/>
    <m/>
    <m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11"/>
    <x v="38"/>
    <x v="7"/>
    <d v="2026-06-18T12:24:1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2"/>
    <x v="38"/>
    <x v="7"/>
    <d v="2026-06-18T12:24:11"/>
    <x v="86"/>
    <n v="7"/>
    <n v="4"/>
    <m/>
    <m/>
    <n v="1"/>
    <n v="1"/>
    <n v="1"/>
    <n v="1"/>
    <n v="7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4"/>
    <x v="38"/>
    <x v="7"/>
    <d v="2026-06-18T12:24:11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5"/>
    <x v="38"/>
    <x v="7"/>
    <d v="2026-06-18T12:24:1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6"/>
    <x v="38"/>
    <x v="7"/>
    <d v="2026-06-18T12:24:11"/>
    <x v="26"/>
    <n v="1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7"/>
    <x v="38"/>
    <x v="7"/>
    <d v="2026-06-18T12:24:11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8"/>
    <x v="27"/>
    <x v="7"/>
    <d v="2026-06-18T12:24:11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9"/>
    <x v="27"/>
    <x v="7"/>
    <d v="2026-06-18T12:24:11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10"/>
    <x v="27"/>
    <x v="7"/>
    <d v="2026-06-18T12:24:1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2"/>
    <x v="27"/>
    <x v="7"/>
    <d v="2026-06-18T12:24:11"/>
    <x v="1"/>
    <n v="5"/>
    <n v="3"/>
    <n v="0"/>
    <n v="0"/>
    <n v="0"/>
    <n v="2"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4"/>
    <x v="27"/>
    <x v="7"/>
    <d v="2026-06-18T12:24:11"/>
    <x v="213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5"/>
    <x v="27"/>
    <x v="7"/>
    <d v="2026-06-18T12:24:1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6"/>
    <x v="27"/>
    <x v="7"/>
    <d v="2026-06-18T12:24:11"/>
    <x v="213"/>
    <n v="31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7"/>
    <x v="27"/>
    <x v="7"/>
    <d v="2026-06-18T12:24:11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25"/>
    <x v="27"/>
    <x v="7"/>
    <d v="2026-06-18T12:24:1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8"/>
    <x v="39"/>
    <x v="7"/>
    <d v="2026-06-18T12:24:1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9"/>
    <x v="39"/>
    <x v="7"/>
    <d v="2026-06-18T12:24:12"/>
    <x v="10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12"/>
    <x v="39"/>
    <x v="7"/>
    <d v="2026-06-18T12:24:12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2"/>
    <x v="39"/>
    <x v="7"/>
    <d v="2026-06-18T12:24:12"/>
    <x v="145"/>
    <n v="3"/>
    <n v="6"/>
    <m/>
    <m/>
    <m/>
    <n v="1"/>
    <n v="1"/>
    <n v="2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3"/>
    <x v="39"/>
    <x v="7"/>
    <d v="2026-06-18T12:24:12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4"/>
    <x v="39"/>
    <x v="7"/>
    <d v="2026-06-18T12:24:12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5"/>
    <x v="39"/>
    <x v="7"/>
    <d v="2026-06-18T12:24:1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6"/>
    <x v="39"/>
    <x v="7"/>
    <d v="2026-06-18T12:24:12"/>
    <x v="202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7"/>
    <x v="39"/>
    <x v="7"/>
    <d v="2026-06-18T12:24:12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8"/>
    <x v="40"/>
    <x v="9"/>
    <d v="2026-06-18T12:24:12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9"/>
    <x v="40"/>
    <x v="9"/>
    <d v="2026-06-18T12:24:12"/>
    <x v="137"/>
    <m/>
    <m/>
    <m/>
    <m/>
    <m/>
    <n v="1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10"/>
    <x v="40"/>
    <x v="9"/>
    <d v="2026-06-18T12:24:12"/>
    <x v="69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11"/>
    <x v="40"/>
    <x v="9"/>
    <d v="2026-06-18T12:24:1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2"/>
    <x v="40"/>
    <x v="9"/>
    <d v="2026-06-18T12:24:12"/>
    <x v="68"/>
    <n v="9"/>
    <n v="14"/>
    <m/>
    <m/>
    <n v="2"/>
    <n v="1"/>
    <n v="3"/>
    <n v="7"/>
    <n v="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4"/>
    <x v="40"/>
    <x v="9"/>
    <d v="2026-06-18T12:24:12"/>
    <x v="40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5"/>
    <x v="40"/>
    <x v="9"/>
    <d v="2026-06-18T12:24:1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6"/>
    <x v="40"/>
    <x v="9"/>
    <d v="2026-06-18T12:24:12"/>
    <x v="407"/>
    <n v="68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7"/>
    <x v="40"/>
    <x v="9"/>
    <d v="2026-06-18T12:24:1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8"/>
    <x v="41"/>
    <x v="9"/>
    <d v="2026-06-18T12:24:13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9"/>
    <x v="41"/>
    <x v="9"/>
    <d v="2026-06-18T12:24:13"/>
    <x v="57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10"/>
    <x v="41"/>
    <x v="9"/>
    <d v="2026-06-18T12:24:13"/>
    <x v="90"/>
    <m/>
    <m/>
    <m/>
    <m/>
    <m/>
    <m/>
    <m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11"/>
    <x v="41"/>
    <x v="9"/>
    <d v="2026-06-18T12:24:1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2"/>
    <x v="41"/>
    <x v="9"/>
    <d v="2026-06-18T12:24:13"/>
    <x v="137"/>
    <n v="11"/>
    <n v="14"/>
    <m/>
    <m/>
    <n v="2"/>
    <n v="2"/>
    <n v="2"/>
    <n v="5"/>
    <n v="9"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4"/>
    <x v="41"/>
    <x v="9"/>
    <d v="2026-06-18T12:24:13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5"/>
    <x v="41"/>
    <x v="9"/>
    <d v="2026-06-18T12:24:13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6"/>
    <x v="41"/>
    <x v="9"/>
    <d v="2026-06-18T12:24:13"/>
    <x v="179"/>
    <n v="6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7"/>
    <x v="41"/>
    <x v="9"/>
    <d v="2026-06-18T12:24:13"/>
    <x v="92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25"/>
    <x v="41"/>
    <x v="9"/>
    <d v="2026-06-18T12:24:13"/>
    <x v="15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34"/>
    <x v="41"/>
    <x v="9"/>
    <d v="2026-06-18T12:24:13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8"/>
    <x v="28"/>
    <x v="9"/>
    <d v="2026-06-18T12:24:13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9"/>
    <x v="28"/>
    <x v="9"/>
    <d v="2026-06-18T12:24:13"/>
    <x v="167"/>
    <m/>
    <m/>
    <m/>
    <m/>
    <m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0"/>
    <x v="28"/>
    <x v="9"/>
    <d v="2026-06-18T12:24:13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1"/>
    <x v="28"/>
    <x v="9"/>
    <d v="2026-06-18T12:24:1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0"/>
    <x v="28"/>
    <x v="9"/>
    <d v="2026-06-18T12:24:1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"/>
    <x v="28"/>
    <x v="9"/>
    <d v="2026-06-18T12:24:1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2"/>
    <x v="28"/>
    <x v="9"/>
    <d v="2026-06-18T12:24:13"/>
    <x v="48"/>
    <n v="8"/>
    <n v="14"/>
    <m/>
    <m/>
    <n v="1"/>
    <n v="3"/>
    <n v="2"/>
    <n v="6"/>
    <n v="8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3"/>
    <x v="28"/>
    <x v="9"/>
    <d v="2026-06-18T12:24:13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4"/>
    <x v="28"/>
    <x v="9"/>
    <d v="2026-06-18T12:24:13"/>
    <x v="33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5"/>
    <x v="28"/>
    <x v="9"/>
    <d v="2026-06-18T12:24:1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6"/>
    <x v="28"/>
    <x v="9"/>
    <d v="2026-06-18T12:24:13"/>
    <x v="335"/>
    <n v="57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7"/>
    <x v="28"/>
    <x v="9"/>
    <d v="2026-06-18T12:24:1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9"/>
    <x v="44"/>
    <x v="9"/>
    <d v="2026-06-18T12:24:14"/>
    <x v="10"/>
    <m/>
    <m/>
    <m/>
    <m/>
    <m/>
    <n v="6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2"/>
    <x v="44"/>
    <x v="9"/>
    <d v="2026-06-18T12:24:14"/>
    <x v="14"/>
    <n v="1"/>
    <n v="6"/>
    <m/>
    <m/>
    <m/>
    <m/>
    <m/>
    <n v="3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4"/>
    <x v="44"/>
    <x v="9"/>
    <d v="2026-06-18T12:24:14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6"/>
    <x v="44"/>
    <x v="9"/>
    <d v="2026-06-18T12:24:14"/>
    <x v="408"/>
    <n v="33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9"/>
    <x v="45"/>
    <x v="9"/>
    <d v="2026-06-18T12:24:14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10"/>
    <x v="45"/>
    <x v="9"/>
    <d v="2026-06-18T12:24:14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2"/>
    <x v="45"/>
    <x v="9"/>
    <d v="2026-06-18T12:24:14"/>
    <x v="0"/>
    <n v="3"/>
    <n v="3"/>
    <m/>
    <m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4"/>
    <x v="45"/>
    <x v="9"/>
    <d v="2026-06-18T12:24:14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6"/>
    <x v="45"/>
    <x v="9"/>
    <d v="2026-06-18T12:24:14"/>
    <x v="132"/>
    <n v="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8"/>
    <x v="29"/>
    <x v="4"/>
    <d v="2026-06-18T12:24:15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9"/>
    <x v="29"/>
    <x v="4"/>
    <d v="2026-06-18T12:24:15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10"/>
    <x v="29"/>
    <x v="4"/>
    <d v="2026-06-18T12:24:15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11"/>
    <x v="29"/>
    <x v="4"/>
    <d v="2026-06-18T12:24:15"/>
    <x v="49"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0"/>
    <x v="29"/>
    <x v="4"/>
    <d v="2026-06-18T12:24:1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1"/>
    <x v="29"/>
    <x v="4"/>
    <d v="2026-06-18T12:24:1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2"/>
    <x v="29"/>
    <x v="4"/>
    <d v="2026-06-18T12:24:15"/>
    <x v="86"/>
    <n v="7"/>
    <n v="4"/>
    <n v="1"/>
    <m/>
    <n v="1"/>
    <n v="3"/>
    <n v="1"/>
    <n v="3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3"/>
    <x v="29"/>
    <x v="4"/>
    <d v="2026-06-18T12:24:15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4"/>
    <x v="29"/>
    <x v="4"/>
    <d v="2026-06-18T12:24:15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5"/>
    <x v="29"/>
    <x v="4"/>
    <d v="2026-06-18T12:24:1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6"/>
    <x v="29"/>
    <x v="4"/>
    <d v="2026-06-18T12:24:15"/>
    <x v="70"/>
    <n v="2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7"/>
    <x v="29"/>
    <x v="4"/>
    <d v="2026-06-18T12:24:1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8"/>
    <x v="30"/>
    <x v="4"/>
    <d v="2026-06-18T12:24:15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9"/>
    <x v="30"/>
    <x v="4"/>
    <d v="2026-06-18T12:24:15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2"/>
    <x v="30"/>
    <x v="4"/>
    <d v="2026-06-18T12:24:15"/>
    <x v="145"/>
    <n v="6"/>
    <n v="3"/>
    <m/>
    <m/>
    <m/>
    <n v="1"/>
    <n v="1"/>
    <n v="5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4"/>
    <x v="30"/>
    <x v="4"/>
    <d v="2026-06-18T12:24:15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5"/>
    <x v="30"/>
    <x v="4"/>
    <d v="2026-06-18T12:24:1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6"/>
    <x v="30"/>
    <x v="4"/>
    <d v="2026-06-18T12:24:15"/>
    <x v="199"/>
    <n v="2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7"/>
    <x v="30"/>
    <x v="4"/>
    <d v="2026-06-18T12:24:15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25"/>
    <x v="30"/>
    <x v="4"/>
    <d v="2026-06-18T12:24:15"/>
    <x v="48"/>
    <n v="1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8"/>
    <x v="46"/>
    <x v="4"/>
    <d v="2026-06-18T12:24:16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9"/>
    <x v="46"/>
    <x v="4"/>
    <d v="2026-06-18T12:24:16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2"/>
    <x v="46"/>
    <x v="4"/>
    <d v="2026-06-18T12:24:16"/>
    <x v="145"/>
    <n v="6"/>
    <n v="3"/>
    <m/>
    <m/>
    <m/>
    <n v="2"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4"/>
    <x v="46"/>
    <x v="4"/>
    <d v="2026-06-18T12:24:16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5"/>
    <x v="46"/>
    <x v="4"/>
    <d v="2026-06-18T12:24:1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6"/>
    <x v="46"/>
    <x v="4"/>
    <d v="2026-06-18T12:24:16"/>
    <x v="165"/>
    <n v="3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7"/>
    <x v="46"/>
    <x v="4"/>
    <d v="2026-06-18T12:24:1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8"/>
    <x v="47"/>
    <x v="4"/>
    <d v="2026-06-18T12:24:16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9"/>
    <x v="47"/>
    <x v="4"/>
    <d v="2026-06-18T12:24:16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11"/>
    <x v="47"/>
    <x v="4"/>
    <d v="2026-06-18T12:24:1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2"/>
    <x v="47"/>
    <x v="4"/>
    <d v="2026-06-18T12:24:16"/>
    <x v="1"/>
    <n v="4"/>
    <n v="4"/>
    <m/>
    <m/>
    <n v="1"/>
    <n v="2"/>
    <m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4"/>
    <x v="47"/>
    <x v="4"/>
    <d v="2026-06-18T12:24:16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5"/>
    <x v="47"/>
    <x v="4"/>
    <d v="2026-06-18T12:24:1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6"/>
    <x v="47"/>
    <x v="4"/>
    <d v="2026-06-18T12:24:16"/>
    <x v="95"/>
    <n v="1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7"/>
    <x v="47"/>
    <x v="4"/>
    <d v="2026-06-18T12:24:16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8"/>
    <x v="48"/>
    <x v="4"/>
    <d v="2026-06-18T12:24:1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9"/>
    <x v="48"/>
    <x v="4"/>
    <d v="2026-06-18T12:24:17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2"/>
    <x v="48"/>
    <x v="4"/>
    <d v="2026-06-18T12:24:17"/>
    <x v="14"/>
    <n v="3"/>
    <n v="4"/>
    <m/>
    <m/>
    <m/>
    <n v="1"/>
    <n v="1"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4"/>
    <x v="48"/>
    <x v="4"/>
    <d v="2026-06-18T12:24:17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5"/>
    <x v="48"/>
    <x v="4"/>
    <d v="2026-06-18T12:24:1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6"/>
    <x v="48"/>
    <x v="4"/>
    <d v="2026-06-18T12:24:17"/>
    <x v="196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"/>
    <x v="48"/>
    <x v="4"/>
    <d v="2026-06-18T12:24:17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8"/>
    <x v="31"/>
    <x v="4"/>
    <d v="2026-06-18T12:24:17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9"/>
    <x v="31"/>
    <x v="4"/>
    <d v="2026-06-18T12:24:17"/>
    <x v="48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10"/>
    <x v="31"/>
    <x v="4"/>
    <d v="2026-06-18T12:24:17"/>
    <x v="90"/>
    <m/>
    <m/>
    <m/>
    <m/>
    <m/>
    <m/>
    <m/>
    <n v="1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11"/>
    <x v="31"/>
    <x v="4"/>
    <d v="2026-06-18T12:24:17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2"/>
    <x v="31"/>
    <x v="4"/>
    <d v="2026-06-18T12:24:17"/>
    <x v="4"/>
    <n v="7"/>
    <n v="13"/>
    <m/>
    <m/>
    <n v="1"/>
    <n v="2"/>
    <n v="2"/>
    <n v="7"/>
    <n v="4"/>
    <n v="1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4"/>
    <x v="31"/>
    <x v="4"/>
    <d v="2026-06-18T12:24:17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5"/>
    <x v="31"/>
    <x v="4"/>
    <d v="2026-06-18T12:24:1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6"/>
    <x v="31"/>
    <x v="4"/>
    <d v="2026-06-18T12:24:17"/>
    <x v="206"/>
    <n v="3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7"/>
    <x v="31"/>
    <x v="4"/>
    <d v="2026-06-18T12:24:17"/>
    <x v="0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4"/>
    <x v="32"/>
    <x v="0"/>
    <d v="2026-06-18T12:24:1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5"/>
    <x v="32"/>
    <x v="0"/>
    <d v="2026-06-18T12:24:1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6"/>
    <x v="32"/>
    <x v="0"/>
    <d v="2026-06-18T12:24:18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7"/>
    <x v="32"/>
    <x v="0"/>
    <d v="2026-06-18T12:24:1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8"/>
    <x v="51"/>
    <x v="0"/>
    <d v="2026-06-18T12:24:19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9"/>
    <x v="51"/>
    <x v="0"/>
    <d v="2026-06-18T12:24:19"/>
    <x v="15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10"/>
    <x v="51"/>
    <x v="0"/>
    <d v="2026-06-18T12:24:1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2"/>
    <x v="51"/>
    <x v="0"/>
    <d v="2026-06-18T12:24:19"/>
    <x v="10"/>
    <n v="5"/>
    <n v="9"/>
    <m/>
    <m/>
    <m/>
    <n v="2"/>
    <n v="2"/>
    <n v="7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4"/>
    <x v="51"/>
    <x v="0"/>
    <d v="2026-06-18T12:24:19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5"/>
    <x v="51"/>
    <x v="0"/>
    <d v="2026-06-18T12:24:19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6"/>
    <x v="51"/>
    <x v="0"/>
    <d v="2026-06-18T12:24:19"/>
    <x v="141"/>
    <n v="25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"/>
    <x v="51"/>
    <x v="0"/>
    <d v="2026-06-18T12:24:19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25"/>
    <x v="51"/>
    <x v="0"/>
    <d v="2026-06-18T12:24:19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8"/>
    <x v="33"/>
    <x v="4"/>
    <d v="2026-06-18T12:24:19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9"/>
    <x v="33"/>
    <x v="4"/>
    <d v="2026-06-18T12:24:19"/>
    <x v="94"/>
    <m/>
    <m/>
    <m/>
    <m/>
    <m/>
    <n v="2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0"/>
    <x v="33"/>
    <x v="4"/>
    <d v="2026-06-18T12:24:1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1"/>
    <x v="33"/>
    <x v="4"/>
    <d v="2026-06-18T12:24:19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0"/>
    <x v="33"/>
    <x v="4"/>
    <d v="2026-06-18T12:24:19"/>
    <x v="1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"/>
    <x v="33"/>
    <x v="4"/>
    <d v="2026-06-18T12:24:19"/>
    <x v="1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"/>
    <x v="33"/>
    <x v="4"/>
    <d v="2026-06-18T12:24:19"/>
    <x v="63"/>
    <n v="11"/>
    <n v="19"/>
    <m/>
    <m/>
    <n v="3"/>
    <n v="3"/>
    <n v="4"/>
    <n v="11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3"/>
    <x v="33"/>
    <x v="4"/>
    <d v="2026-06-18T12:24:19"/>
    <x v="69"/>
    <n v="3"/>
    <n v="1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4"/>
    <x v="33"/>
    <x v="4"/>
    <d v="2026-06-18T12:24:19"/>
    <x v="46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5"/>
    <x v="33"/>
    <x v="4"/>
    <d v="2026-06-18T12:24:19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6"/>
    <x v="33"/>
    <x v="4"/>
    <d v="2026-06-18T12:24:19"/>
    <x v="46"/>
    <n v="3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"/>
    <x v="33"/>
    <x v="4"/>
    <d v="2026-06-18T12:24:19"/>
    <x v="145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8"/>
    <x v="34"/>
    <x v="4"/>
    <d v="2026-06-18T12:24:20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9"/>
    <x v="34"/>
    <x v="4"/>
    <d v="2026-06-18T12:24:20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0"/>
    <x v="34"/>
    <x v="4"/>
    <d v="2026-06-18T12:24:20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2"/>
    <x v="34"/>
    <x v="4"/>
    <d v="2026-06-18T12:24:20"/>
    <x v="1"/>
    <n v="5"/>
    <n v="3"/>
    <m/>
    <m/>
    <m/>
    <m/>
    <n v="1"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4"/>
    <x v="34"/>
    <x v="4"/>
    <d v="2026-06-18T12:24:20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5"/>
    <x v="34"/>
    <x v="4"/>
    <d v="2026-06-18T12:24:2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6"/>
    <x v="34"/>
    <x v="4"/>
    <d v="2026-06-18T12:24:20"/>
    <x v="201"/>
    <n v="2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7"/>
    <x v="34"/>
    <x v="4"/>
    <d v="2026-06-18T12:24:20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9"/>
    <x v="42"/>
    <x v="9"/>
    <d v="2026-06-18T12:24:2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10"/>
    <x v="42"/>
    <x v="9"/>
    <d v="2026-06-18T12:24:20"/>
    <x v="69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11"/>
    <x v="42"/>
    <x v="9"/>
    <d v="2026-06-18T12:24:2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2"/>
    <x v="42"/>
    <x v="9"/>
    <d v="2026-06-18T12:24:20"/>
    <x v="1"/>
    <n v="1"/>
    <n v="7"/>
    <m/>
    <m/>
    <n v="1"/>
    <m/>
    <m/>
    <n v="2"/>
    <n v="1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4"/>
    <x v="42"/>
    <x v="9"/>
    <d v="2026-06-18T12:24:20"/>
    <x v="157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5"/>
    <x v="42"/>
    <x v="9"/>
    <d v="2026-06-18T12:24:20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6"/>
    <x v="42"/>
    <x v="9"/>
    <d v="2026-06-18T12:24:20"/>
    <x v="157"/>
    <n v="6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"/>
    <x v="42"/>
    <x v="9"/>
    <d v="2026-06-18T12:24:20"/>
    <x v="15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8"/>
    <x v="43"/>
    <x v="9"/>
    <d v="2026-06-18T12:24:2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9"/>
    <x v="43"/>
    <x v="9"/>
    <d v="2026-06-18T12:24:2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2"/>
    <x v="43"/>
    <x v="9"/>
    <d v="2026-06-18T12:24:21"/>
    <x v="43"/>
    <m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4"/>
    <x v="43"/>
    <x v="9"/>
    <d v="2026-06-18T12:24:21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6"/>
    <x v="43"/>
    <x v="9"/>
    <d v="2026-06-18T12:24:21"/>
    <x v="201"/>
    <n v="27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8"/>
    <x v="56"/>
    <x v="0"/>
    <d v="2026-06-18T12:24:22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9"/>
    <x v="56"/>
    <x v="0"/>
    <d v="2026-06-18T12:24:22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4"/>
    <x v="55"/>
    <x v="5"/>
    <d v="2026-07-17T15:28:34"/>
    <x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6"/>
    <x v="55"/>
    <x v="5"/>
    <d v="2026-07-17T15:28:34"/>
    <x v="60"/>
    <n v="33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0"/>
    <x v="56"/>
    <x v="0"/>
    <d v="2026-06-18T12:24:22"/>
    <x v="90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"/>
    <x v="56"/>
    <x v="0"/>
    <d v="2026-06-18T12:24:22"/>
    <x v="117"/>
    <n v="7"/>
    <n v="6"/>
    <m/>
    <m/>
    <m/>
    <n v="1"/>
    <n v="4"/>
    <n v="2"/>
    <n v="3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4"/>
    <x v="56"/>
    <x v="0"/>
    <d v="2026-06-18T12:24:22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"/>
    <x v="56"/>
    <x v="0"/>
    <d v="2026-06-18T12:24:22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7"/>
    <x v="56"/>
    <x v="0"/>
    <d v="2026-06-18T12:24:22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6"/>
    <x v="56"/>
    <x v="0"/>
    <d v="2026-06-18T12:24:22"/>
    <x v="28"/>
    <n v="3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"/>
    <x v="56"/>
    <x v="0"/>
    <d v="2026-06-18T12:24:22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8"/>
    <x v="56"/>
    <x v="0"/>
    <d v="2026-06-18T12:24:22"/>
    <x v="13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5"/>
    <x v="56"/>
    <x v="0"/>
    <d v="2026-06-18T12:24:22"/>
    <x v="13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8"/>
    <x v="50"/>
    <x v="10"/>
    <d v="2026-06-18T12:24:23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9"/>
    <x v="50"/>
    <x v="10"/>
    <d v="2026-06-18T12:24:23"/>
    <x v="144"/>
    <m/>
    <m/>
    <m/>
    <m/>
    <m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0"/>
    <x v="50"/>
    <x v="10"/>
    <d v="2026-06-18T12:24:2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9"/>
    <x v="49"/>
    <x v="5"/>
    <d v="2026-07-17T15:28:36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2"/>
    <x v="49"/>
    <x v="5"/>
    <d v="2026-07-17T15:28:36"/>
    <x v="2"/>
    <n v="1"/>
    <n v="2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4"/>
    <x v="49"/>
    <x v="5"/>
    <d v="2026-07-17T15:28:36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6"/>
    <x v="49"/>
    <x v="5"/>
    <d v="2026-07-17T15:28:36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1"/>
    <x v="50"/>
    <x v="10"/>
    <d v="2026-06-18T12:24:2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2"/>
    <x v="50"/>
    <x v="10"/>
    <d v="2026-06-18T12:24:23"/>
    <x v="13"/>
    <n v="8"/>
    <n v="7"/>
    <m/>
    <m/>
    <n v="1"/>
    <n v="2"/>
    <n v="2"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4"/>
    <x v="50"/>
    <x v="10"/>
    <d v="2026-06-18T12:24:23"/>
    <x v="244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5"/>
    <x v="50"/>
    <x v="10"/>
    <d v="2026-06-18T12:24:23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6"/>
    <x v="50"/>
    <x v="10"/>
    <d v="2026-06-18T12:24:23"/>
    <x v="244"/>
    <n v="5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"/>
    <x v="50"/>
    <x v="10"/>
    <d v="2026-06-18T12:24:23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8"/>
    <x v="57"/>
    <x v="10"/>
    <d v="2026-06-18T12:24:23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9"/>
    <x v="57"/>
    <x v="10"/>
    <d v="2026-06-18T12:24:23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10"/>
    <x v="57"/>
    <x v="10"/>
    <d v="2026-06-18T12:24:23"/>
    <x v="90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2"/>
    <x v="57"/>
    <x v="10"/>
    <d v="2026-06-18T12:24:23"/>
    <x v="13"/>
    <n v="4"/>
    <n v="11"/>
    <m/>
    <m/>
    <m/>
    <n v="1"/>
    <n v="2"/>
    <n v="4"/>
    <n v="5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4"/>
    <x v="57"/>
    <x v="10"/>
    <d v="2026-06-18T12:24:23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5"/>
    <x v="57"/>
    <x v="10"/>
    <d v="2026-06-18T12:24:23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6"/>
    <x v="57"/>
    <x v="10"/>
    <d v="2026-06-18T12:24:23"/>
    <x v="228"/>
    <n v="3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"/>
    <x v="57"/>
    <x v="10"/>
    <d v="2026-06-18T12:24:23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8"/>
    <x v="60"/>
    <x v="10"/>
    <d v="2026-06-18T12:24:24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9"/>
    <x v="60"/>
    <x v="10"/>
    <d v="2026-06-18T12:24:24"/>
    <x v="39"/>
    <m/>
    <m/>
    <m/>
    <m/>
    <m/>
    <n v="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0"/>
    <x v="60"/>
    <x v="10"/>
    <d v="2026-06-18T12:24:24"/>
    <x v="2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2"/>
    <x v="60"/>
    <x v="10"/>
    <d v="2026-06-18T12:24:24"/>
    <x v="15"/>
    <n v="3"/>
    <n v="13"/>
    <m/>
    <m/>
    <m/>
    <n v="1"/>
    <n v="3"/>
    <n v="4"/>
    <n v="5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4"/>
    <x v="60"/>
    <x v="10"/>
    <d v="2026-06-18T12:24:24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5"/>
    <x v="60"/>
    <x v="10"/>
    <d v="2026-06-18T12:24:24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6"/>
    <x v="60"/>
    <x v="10"/>
    <d v="2026-06-18T12:24:24"/>
    <x v="196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"/>
    <x v="60"/>
    <x v="10"/>
    <d v="2026-06-18T12:24:24"/>
    <x v="145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4"/>
    <x v="61"/>
    <x v="10"/>
    <d v="2026-06-18T12:24:35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5"/>
    <x v="61"/>
    <x v="10"/>
    <d v="2026-06-18T12:24:3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8"/>
    <x v="62"/>
    <x v="10"/>
    <d v="2026-06-18T12:24:25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9"/>
    <x v="62"/>
    <x v="10"/>
    <d v="2026-06-18T12:24:25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10"/>
    <x v="62"/>
    <x v="10"/>
    <d v="2026-06-18T12:24:25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11"/>
    <x v="62"/>
    <x v="10"/>
    <d v="2026-06-18T12:24:25"/>
    <x v="11"/>
    <n v="1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27"/>
    <x v="61"/>
    <x v="10"/>
    <d v="2026-06-18T12:24:3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6"/>
    <x v="61"/>
    <x v="10"/>
    <d v="2026-06-18T12:24:35"/>
    <x v="86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7"/>
    <x v="61"/>
    <x v="10"/>
    <d v="2026-06-18T12:24:3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28"/>
    <x v="61"/>
    <x v="10"/>
    <d v="2026-06-18T12:24:35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2"/>
    <x v="62"/>
    <x v="10"/>
    <d v="2026-06-18T12:24:25"/>
    <x v="13"/>
    <n v="7"/>
    <n v="8"/>
    <n v="1"/>
    <m/>
    <n v="1"/>
    <n v="1"/>
    <n v="3"/>
    <n v="4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4"/>
    <x v="62"/>
    <x v="10"/>
    <d v="2026-06-18T12:24:25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5"/>
    <x v="62"/>
    <x v="10"/>
    <d v="2026-06-18T12:24:2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6"/>
    <x v="62"/>
    <x v="10"/>
    <d v="2026-06-18T12:24:25"/>
    <x v="195"/>
    <n v="1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"/>
    <x v="62"/>
    <x v="10"/>
    <d v="2026-06-18T12:24:25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8"/>
    <x v="63"/>
    <x v="10"/>
    <d v="2026-06-18T12:24:25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9"/>
    <x v="63"/>
    <x v="10"/>
    <d v="2026-06-18T12:24:25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10"/>
    <x v="63"/>
    <x v="10"/>
    <d v="2026-06-18T12:24:25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2"/>
    <x v="63"/>
    <x v="10"/>
    <d v="2026-06-18T12:24:25"/>
    <x v="1"/>
    <n v="4"/>
    <n v="4"/>
    <m/>
    <m/>
    <m/>
    <n v="1"/>
    <m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4"/>
    <x v="63"/>
    <x v="10"/>
    <d v="2026-06-18T12:24:25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5"/>
    <x v="63"/>
    <x v="10"/>
    <d v="2026-06-18T12:24:25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6"/>
    <x v="63"/>
    <x v="10"/>
    <d v="2026-06-18T12:24:25"/>
    <x v="76"/>
    <n v="2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"/>
    <x v="63"/>
    <x v="10"/>
    <d v="2026-06-18T12:24:25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9"/>
    <x v="64"/>
    <x v="10"/>
    <d v="2026-06-18T12:24:2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1"/>
    <x v="64"/>
    <x v="10"/>
    <d v="2026-06-18T12:24:2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"/>
    <x v="64"/>
    <x v="10"/>
    <d v="2026-06-18T12:24:26"/>
    <x v="43"/>
    <n v="1"/>
    <n v="1"/>
    <m/>
    <m/>
    <n v="1"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"/>
    <x v="64"/>
    <x v="10"/>
    <d v="2026-06-18T12:24:26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5"/>
    <x v="64"/>
    <x v="10"/>
    <d v="2026-06-18T12:24:2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6"/>
    <x v="64"/>
    <x v="10"/>
    <d v="2026-06-18T12:24:26"/>
    <x v="57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"/>
    <x v="64"/>
    <x v="10"/>
    <d v="2026-06-18T12:24:26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"/>
    <x v="65"/>
    <x v="6"/>
    <d v="2026-06-18T12:24:26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9"/>
    <x v="65"/>
    <x v="6"/>
    <d v="2026-06-18T12:24:26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"/>
    <x v="65"/>
    <x v="6"/>
    <d v="2026-06-18T12:24:26"/>
    <x v="15"/>
    <n v="9"/>
    <n v="7"/>
    <n v="0"/>
    <n v="0"/>
    <n v="0"/>
    <n v="5"/>
    <n v="3"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"/>
    <x v="65"/>
    <x v="6"/>
    <d v="2026-06-18T12:24:26"/>
    <x v="409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5"/>
    <x v="65"/>
    <x v="6"/>
    <d v="2026-06-18T12:24:26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6"/>
    <x v="65"/>
    <x v="6"/>
    <d v="2026-06-18T12:24:26"/>
    <x v="409"/>
    <n v="115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"/>
    <x v="65"/>
    <x v="6"/>
    <d v="2026-06-18T12:24:26"/>
    <x v="195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9"/>
    <x v="66"/>
    <x v="6"/>
    <d v="2026-06-18T12:24:27"/>
    <x v="0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"/>
    <x v="66"/>
    <x v="6"/>
    <d v="2026-06-18T12:24:27"/>
    <x v="2"/>
    <n v="2"/>
    <n v="1"/>
    <m/>
    <m/>
    <m/>
    <m/>
    <m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"/>
    <x v="66"/>
    <x v="6"/>
    <d v="2026-06-18T12:24:27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5"/>
    <x v="66"/>
    <x v="6"/>
    <d v="2026-06-18T12:24:27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6"/>
    <x v="66"/>
    <x v="6"/>
    <d v="2026-06-18T12:24:27"/>
    <x v="147"/>
    <n v="4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"/>
    <x v="66"/>
    <x v="6"/>
    <d v="2026-06-18T12:24:27"/>
    <x v="10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8"/>
    <x v="52"/>
    <x v="11"/>
    <d v="2026-06-18T12:24:27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9"/>
    <x v="52"/>
    <x v="11"/>
    <d v="2026-06-18T12:24:27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10"/>
    <x v="52"/>
    <x v="11"/>
    <d v="2026-06-18T12:24:27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11"/>
    <x v="52"/>
    <x v="11"/>
    <d v="2026-06-18T12:24:27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2"/>
    <x v="52"/>
    <x v="11"/>
    <d v="2026-06-18T12:24:27"/>
    <x v="9"/>
    <n v="7"/>
    <n v="3"/>
    <m/>
    <n v="1"/>
    <m/>
    <n v="2"/>
    <n v="1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4"/>
    <x v="52"/>
    <x v="11"/>
    <d v="2026-06-18T12:24:27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5"/>
    <x v="52"/>
    <x v="11"/>
    <d v="2026-06-18T12:24:2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6"/>
    <x v="52"/>
    <x v="11"/>
    <d v="2026-06-18T12:24:27"/>
    <x v="29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"/>
    <x v="52"/>
    <x v="11"/>
    <d v="2026-06-18T12:24:2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8"/>
    <x v="53"/>
    <x v="11"/>
    <d v="2026-06-18T12:24:28"/>
    <x v="10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9"/>
    <x v="53"/>
    <x v="11"/>
    <d v="2026-06-18T12:24:28"/>
    <x v="57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10"/>
    <x v="53"/>
    <x v="11"/>
    <d v="2026-06-18T12:24:28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11"/>
    <x v="53"/>
    <x v="11"/>
    <d v="2026-06-18T12:24:28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2"/>
    <x v="53"/>
    <x v="11"/>
    <d v="2026-06-18T12:24:28"/>
    <x v="167"/>
    <n v="12"/>
    <n v="15"/>
    <m/>
    <m/>
    <n v="3"/>
    <n v="2"/>
    <n v="5"/>
    <n v="6"/>
    <n v="8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17"/>
    <x v="53"/>
    <x v="11"/>
    <d v="2026-06-18T12:24:2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20"/>
    <x v="53"/>
    <x v="11"/>
    <d v="2026-06-18T12:24:28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4"/>
    <x v="53"/>
    <x v="11"/>
    <d v="2026-06-18T12:24:28"/>
    <x v="11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5"/>
    <x v="53"/>
    <x v="11"/>
    <d v="2026-06-18T12:24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6"/>
    <x v="53"/>
    <x v="11"/>
    <d v="2026-06-18T12:24:28"/>
    <x v="110"/>
    <n v="45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"/>
    <x v="53"/>
    <x v="11"/>
    <d v="2026-06-18T12:24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8"/>
    <x v="54"/>
    <x v="11"/>
    <d v="2026-06-18T12:24:2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9"/>
    <x v="54"/>
    <x v="11"/>
    <d v="2026-06-18T12:24:28"/>
    <x v="69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2"/>
    <x v="54"/>
    <x v="11"/>
    <d v="2026-06-18T12:24:28"/>
    <x v="2"/>
    <n v="1"/>
    <n v="2"/>
    <m/>
    <m/>
    <m/>
    <n v="1"/>
    <m/>
    <n v="1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4"/>
    <x v="54"/>
    <x v="11"/>
    <d v="2026-06-18T12:24:28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5"/>
    <x v="54"/>
    <x v="11"/>
    <d v="2026-06-18T12:24:2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6"/>
    <x v="54"/>
    <x v="11"/>
    <d v="2026-06-18T12:24:28"/>
    <x v="173"/>
    <n v="2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7"/>
    <x v="54"/>
    <x v="11"/>
    <d v="2026-06-18T12:24:28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8"/>
    <x v="58"/>
    <x v="11"/>
    <d v="2026-06-18T12:24:29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9"/>
    <x v="58"/>
    <x v="11"/>
    <d v="2026-06-18T12:24:29"/>
    <x v="202"/>
    <m/>
    <m/>
    <m/>
    <m/>
    <m/>
    <n v="2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10"/>
    <x v="58"/>
    <x v="11"/>
    <d v="2026-06-18T12:24:29"/>
    <x v="14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11"/>
    <x v="58"/>
    <x v="11"/>
    <d v="2026-06-18T12:24:29"/>
    <x v="1"/>
    <n v="2.4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2"/>
    <x v="58"/>
    <x v="11"/>
    <d v="2026-06-18T12:24:29"/>
    <x v="164"/>
    <n v="12"/>
    <n v="22"/>
    <n v="1"/>
    <n v="1"/>
    <n v="2"/>
    <n v="3"/>
    <n v="4"/>
    <n v="12"/>
    <n v="3"/>
    <n v="7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16"/>
    <x v="58"/>
    <x v="11"/>
    <d v="2026-06-18T12:24:29"/>
    <x v="9"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17"/>
    <x v="58"/>
    <x v="11"/>
    <d v="2026-06-18T12:24:29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20"/>
    <x v="58"/>
    <x v="11"/>
    <d v="2026-06-18T12:24:29"/>
    <x v="9"/>
    <n v="4"/>
    <n v="6"/>
    <m/>
    <m/>
    <n v="1"/>
    <n v="1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4"/>
    <x v="58"/>
    <x v="11"/>
    <d v="2026-06-18T12:24:29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5"/>
    <x v="58"/>
    <x v="11"/>
    <d v="2026-06-18T12:24:2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6"/>
    <x v="58"/>
    <x v="11"/>
    <d v="2026-06-18T12:24:29"/>
    <x v="408"/>
    <n v="31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7"/>
    <x v="58"/>
    <x v="11"/>
    <d v="2026-06-18T12:24:2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25"/>
    <x v="58"/>
    <x v="11"/>
    <d v="2026-06-18T12:24:29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8"/>
    <x v="59"/>
    <x v="11"/>
    <d v="2026-06-18T12:24:30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9"/>
    <x v="59"/>
    <x v="11"/>
    <d v="2026-06-18T12:24:30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10"/>
    <x v="59"/>
    <x v="11"/>
    <d v="2026-06-18T12:24:30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0"/>
    <x v="59"/>
    <x v="11"/>
    <d v="2026-06-18T12:24:3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1"/>
    <x v="59"/>
    <x v="11"/>
    <d v="2026-06-18T12:24:3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22"/>
    <x v="59"/>
    <x v="11"/>
    <d v="2026-06-18T12:24:30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2"/>
    <x v="59"/>
    <x v="11"/>
    <d v="2026-06-18T12:24:30"/>
    <x v="10"/>
    <n v="7"/>
    <n v="7"/>
    <m/>
    <m/>
    <m/>
    <m/>
    <n v="3"/>
    <n v="5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3"/>
    <x v="59"/>
    <x v="11"/>
    <d v="2026-06-18T12:24:30"/>
    <x v="2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15"/>
    <x v="59"/>
    <x v="11"/>
    <d v="2026-06-18T12:24:30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4"/>
    <x v="59"/>
    <x v="11"/>
    <d v="2026-06-18T12:24:30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5"/>
    <x v="59"/>
    <x v="11"/>
    <d v="2026-06-18T12:24:3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6"/>
    <x v="59"/>
    <x v="11"/>
    <d v="2026-06-18T12:24:30"/>
    <x v="94"/>
    <n v="2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"/>
    <x v="59"/>
    <x v="11"/>
    <d v="2026-06-18T12:24:3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9"/>
    <x v="67"/>
    <x v="11"/>
    <d v="2026-06-18T12:24:30"/>
    <x v="9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11"/>
    <x v="67"/>
    <x v="11"/>
    <d v="2026-06-18T12:24:30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2"/>
    <x v="67"/>
    <x v="11"/>
    <d v="2026-06-18T12:24:30"/>
    <x v="0"/>
    <n v="3"/>
    <n v="3"/>
    <m/>
    <m/>
    <n v="1"/>
    <m/>
    <m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4"/>
    <x v="67"/>
    <x v="11"/>
    <d v="2026-06-18T12:24:30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5"/>
    <x v="67"/>
    <x v="11"/>
    <d v="2026-06-18T12:24:30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6"/>
    <x v="67"/>
    <x v="11"/>
    <d v="2026-06-18T12:24:30"/>
    <x v="194"/>
    <n v="3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7"/>
    <x v="67"/>
    <x v="11"/>
    <d v="2026-06-18T12:24:30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8"/>
    <x v="72"/>
    <x v="11"/>
    <d v="2026-06-18T12:24:31"/>
    <x v="4"/>
    <m/>
    <m/>
    <m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9"/>
    <x v="72"/>
    <x v="11"/>
    <d v="2026-06-18T12:24:31"/>
    <x v="216"/>
    <m/>
    <m/>
    <m/>
    <m/>
    <m/>
    <n v="22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10"/>
    <x v="72"/>
    <x v="11"/>
    <d v="2026-06-18T12:24:31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11"/>
    <x v="72"/>
    <x v="11"/>
    <d v="2026-06-18T12:24:31"/>
    <x v="19"/>
    <m/>
    <n v="9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2"/>
    <x v="72"/>
    <x v="11"/>
    <d v="2026-06-18T12:24:31"/>
    <x v="192"/>
    <n v="17"/>
    <n v="26"/>
    <m/>
    <n v="3"/>
    <n v="2"/>
    <n v="8"/>
    <n v="2"/>
    <n v="11"/>
    <n v="12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4"/>
    <x v="72"/>
    <x v="11"/>
    <d v="2026-06-18T12:24:31"/>
    <x v="410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5"/>
    <x v="72"/>
    <x v="11"/>
    <d v="2026-06-18T12:24:31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6"/>
    <x v="72"/>
    <x v="11"/>
    <d v="2026-06-18T12:24:31"/>
    <x v="410"/>
    <n v="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7"/>
    <x v="72"/>
    <x v="11"/>
    <d v="2026-06-18T12:24:31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8"/>
    <x v="74"/>
    <x v="0"/>
    <d v="2026-06-18T12:24:3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9"/>
    <x v="74"/>
    <x v="0"/>
    <d v="2026-06-18T12:24:31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"/>
    <x v="74"/>
    <x v="0"/>
    <d v="2026-06-18T12:24:31"/>
    <x v="2"/>
    <n v="1"/>
    <n v="2"/>
    <m/>
    <m/>
    <m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4"/>
    <x v="74"/>
    <x v="0"/>
    <d v="2026-06-18T12:24:31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7"/>
    <x v="74"/>
    <x v="0"/>
    <d v="2026-06-18T12:24:3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6"/>
    <x v="74"/>
    <x v="0"/>
    <d v="2026-06-18T12:24:31"/>
    <x v="101"/>
    <n v="3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8"/>
    <x v="74"/>
    <x v="0"/>
    <d v="2026-06-18T12:24:31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8"/>
    <x v="68"/>
    <x v="0"/>
    <d v="2026-06-18T12:24:32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9"/>
    <x v="68"/>
    <x v="0"/>
    <d v="2026-06-18T12:24:32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10"/>
    <x v="68"/>
    <x v="0"/>
    <d v="2026-06-18T12:24:32"/>
    <x v="0"/>
    <m/>
    <m/>
    <m/>
    <m/>
    <m/>
    <m/>
    <m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11"/>
    <x v="68"/>
    <x v="0"/>
    <d v="2026-06-18T12:24:32"/>
    <x v="83"/>
    <m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2"/>
    <x v="68"/>
    <x v="0"/>
    <d v="2026-06-18T12:24:32"/>
    <x v="13"/>
    <n v="5"/>
    <n v="10"/>
    <m/>
    <n v="1"/>
    <n v="3"/>
    <n v="2"/>
    <n v="1"/>
    <n v="1"/>
    <n v="1"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4"/>
    <x v="68"/>
    <x v="0"/>
    <d v="2026-06-18T12:24:32"/>
    <x v="197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5"/>
    <x v="68"/>
    <x v="0"/>
    <d v="2026-06-18T12:24:32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6"/>
    <x v="68"/>
    <x v="0"/>
    <d v="2026-06-18T12:24:32"/>
    <x v="197"/>
    <n v="5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7"/>
    <x v="68"/>
    <x v="0"/>
    <d v="2026-06-18T12:24:32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8"/>
    <x v="69"/>
    <x v="0"/>
    <d v="2026-06-18T12:24:32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9"/>
    <x v="69"/>
    <x v="0"/>
    <d v="2026-06-18T12:24:32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2"/>
    <x v="69"/>
    <x v="0"/>
    <d v="2026-06-18T12:24:32"/>
    <x v="90"/>
    <m/>
    <n v="5"/>
    <m/>
    <m/>
    <m/>
    <n v="2"/>
    <n v="1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4"/>
    <x v="69"/>
    <x v="0"/>
    <d v="2026-06-18T12:24:32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5"/>
    <x v="69"/>
    <x v="0"/>
    <d v="2026-06-18T12:24:3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6"/>
    <x v="69"/>
    <x v="0"/>
    <d v="2026-06-18T12:24:32"/>
    <x v="193"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7"/>
    <x v="69"/>
    <x v="0"/>
    <d v="2026-06-18T12:24:32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25"/>
    <x v="69"/>
    <x v="0"/>
    <d v="2026-06-18T12:24:3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8"/>
    <x v="70"/>
    <x v="0"/>
    <d v="2026-06-18T12:24:33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9"/>
    <x v="70"/>
    <x v="0"/>
    <d v="2026-06-18T12:24:33"/>
    <x v="18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"/>
    <x v="70"/>
    <x v="0"/>
    <d v="2026-06-18T12:24:33"/>
    <x v="145"/>
    <n v="3"/>
    <n v="6"/>
    <m/>
    <m/>
    <m/>
    <n v="2"/>
    <n v="1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4"/>
    <x v="70"/>
    <x v="0"/>
    <d v="2026-06-18T12:24:33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5"/>
    <x v="70"/>
    <x v="0"/>
    <d v="2026-06-18T12:24:33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6"/>
    <x v="70"/>
    <x v="0"/>
    <d v="2026-06-18T12:24:33"/>
    <x v="45"/>
    <n v="2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"/>
    <x v="70"/>
    <x v="0"/>
    <d v="2026-06-18T12:24:33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9"/>
    <x v="0"/>
    <x v="0"/>
    <d v="2026-06-18T12:24:33"/>
    <x v="145"/>
    <m/>
    <m/>
    <m/>
    <m/>
    <m/>
    <n v="4"/>
    <n v="4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0"/>
    <x v="0"/>
    <x v="0"/>
    <d v="2026-06-18T12:24:3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0"/>
    <x v="0"/>
    <x v="0"/>
    <d v="2026-06-18T12:24:33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"/>
    <x v="0"/>
    <x v="0"/>
    <d v="2026-06-18T12:24:33"/>
    <x v="1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"/>
    <x v="0"/>
    <x v="0"/>
    <d v="2026-06-18T12:24:33"/>
    <x v="0"/>
    <n v="3"/>
    <n v="3"/>
    <m/>
    <m/>
    <m/>
    <m/>
    <m/>
    <n v="2"/>
    <n v="2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"/>
    <x v="0"/>
    <x v="0"/>
    <d v="2026-06-18T12:24:33"/>
    <x v="69"/>
    <n v="3"/>
    <n v="1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"/>
    <x v="0"/>
    <x v="0"/>
    <d v="2026-06-18T12:24:33"/>
    <x v="411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5"/>
    <x v="0"/>
    <x v="0"/>
    <d v="2026-06-18T12:24:33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6"/>
    <x v="0"/>
    <x v="0"/>
    <d v="2026-06-18T12:24:33"/>
    <x v="411"/>
    <n v="53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"/>
    <x v="0"/>
    <x v="0"/>
    <d v="2026-06-18T12:24:33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8"/>
    <x v="71"/>
    <x v="0"/>
    <d v="2026-06-18T12:24:34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9"/>
    <x v="71"/>
    <x v="0"/>
    <d v="2026-06-18T12:24:34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0"/>
    <x v="71"/>
    <x v="0"/>
    <d v="2026-06-18T12:24:34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1"/>
    <x v="71"/>
    <x v="0"/>
    <d v="2026-06-18T12:24:34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0"/>
    <x v="71"/>
    <x v="0"/>
    <d v="2026-06-18T12:24:3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"/>
    <x v="71"/>
    <x v="0"/>
    <d v="2026-06-18T12:24:3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"/>
    <x v="71"/>
    <x v="0"/>
    <d v="2026-06-18T12:24:34"/>
    <x v="9"/>
    <n v="7"/>
    <n v="3"/>
    <m/>
    <m/>
    <n v="1"/>
    <n v="1"/>
    <n v="2"/>
    <n v="1"/>
    <n v="4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"/>
    <x v="71"/>
    <x v="0"/>
    <d v="2026-06-18T12:24:34"/>
    <x v="43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"/>
    <x v="71"/>
    <x v="0"/>
    <d v="2026-06-18T12:24:34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5"/>
    <x v="71"/>
    <x v="0"/>
    <d v="2026-06-18T12:24:34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6"/>
    <x v="71"/>
    <x v="0"/>
    <d v="2026-06-18T12:24:34"/>
    <x v="236"/>
    <n v="31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"/>
    <x v="71"/>
    <x v="0"/>
    <d v="2026-06-18T12:24:34"/>
    <x v="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5"/>
    <x v="71"/>
    <x v="0"/>
    <d v="2026-06-18T12:24:34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9"/>
    <x v="73"/>
    <x v="0"/>
    <d v="2026-06-18T12:24:34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10"/>
    <x v="73"/>
    <x v="0"/>
    <d v="2026-06-18T12:24:34"/>
    <x v="69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2"/>
    <x v="73"/>
    <x v="0"/>
    <d v="2026-06-18T12:24:34"/>
    <x v="90"/>
    <n v="2"/>
    <n v="3"/>
    <m/>
    <m/>
    <m/>
    <m/>
    <m/>
    <m/>
    <n v="2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4"/>
    <x v="73"/>
    <x v="0"/>
    <d v="2026-06-18T12:24:34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5"/>
    <x v="73"/>
    <x v="0"/>
    <d v="2026-06-18T12:24:34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6"/>
    <x v="73"/>
    <x v="0"/>
    <d v="2026-06-18T12:24:34"/>
    <x v="210"/>
    <n v="3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7"/>
    <x v="73"/>
    <x v="0"/>
    <d v="2026-06-18T12:24:34"/>
    <x v="68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25"/>
    <x v="73"/>
    <x v="0"/>
    <d v="2026-06-18T12:24:34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8"/>
    <x v="85"/>
    <x v="12"/>
    <d v="2026-06-18T12:24:35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9"/>
    <x v="85"/>
    <x v="12"/>
    <d v="2026-06-18T12:24:35"/>
    <x v="193"/>
    <m/>
    <m/>
    <m/>
    <m/>
    <m/>
    <n v="2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0"/>
    <x v="85"/>
    <x v="12"/>
    <d v="2026-06-18T12:24:35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2"/>
    <x v="85"/>
    <x v="12"/>
    <d v="2026-06-18T12:24:35"/>
    <x v="63"/>
    <n v="13"/>
    <n v="17"/>
    <m/>
    <m/>
    <m/>
    <n v="3"/>
    <n v="4"/>
    <n v="12"/>
    <n v="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4"/>
    <x v="85"/>
    <x v="12"/>
    <d v="2026-06-18T12:24:35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5"/>
    <x v="85"/>
    <x v="12"/>
    <d v="2026-06-18T12:24:35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6"/>
    <x v="85"/>
    <x v="12"/>
    <d v="2026-06-18T12:24:35"/>
    <x v="98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7"/>
    <x v="85"/>
    <x v="12"/>
    <d v="2026-06-18T12:24:35"/>
    <x v="145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8"/>
    <x v="86"/>
    <x v="12"/>
    <d v="2026-06-18T12:24:36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9"/>
    <x v="86"/>
    <x v="12"/>
    <d v="2026-06-18T12:24:36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10"/>
    <x v="86"/>
    <x v="12"/>
    <d v="2026-06-18T12:24:36"/>
    <x v="0"/>
    <m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0"/>
    <x v="86"/>
    <x v="12"/>
    <d v="2026-06-18T12:24:3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1"/>
    <x v="86"/>
    <x v="12"/>
    <d v="2026-06-18T12:24:3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21"/>
    <x v="86"/>
    <x v="12"/>
    <d v="2026-06-18T12:24:3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2"/>
    <x v="86"/>
    <x v="12"/>
    <d v="2026-06-18T12:24:36"/>
    <x v="9"/>
    <n v="4"/>
    <n v="6"/>
    <m/>
    <m/>
    <m/>
    <n v="3"/>
    <m/>
    <n v="2"/>
    <n v="2"/>
    <n v="0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3"/>
    <x v="86"/>
    <x v="12"/>
    <d v="2026-06-18T12:24:36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14"/>
    <x v="86"/>
    <x v="12"/>
    <d v="2026-06-18T12:24:36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4"/>
    <x v="86"/>
    <x v="12"/>
    <d v="2026-06-18T12:24:36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5"/>
    <x v="86"/>
    <x v="12"/>
    <d v="2026-06-18T12:24:3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6"/>
    <x v="86"/>
    <x v="12"/>
    <d v="2026-06-18T12:24:36"/>
    <x v="199"/>
    <n v="2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7"/>
    <x v="86"/>
    <x v="12"/>
    <d v="2026-06-18T12:24:36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8"/>
    <x v="75"/>
    <x v="12"/>
    <d v="2026-06-18T12:24:37"/>
    <x v="48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9"/>
    <x v="75"/>
    <x v="12"/>
    <d v="2026-06-18T12:24:37"/>
    <x v="164"/>
    <m/>
    <m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10"/>
    <x v="75"/>
    <x v="12"/>
    <d v="2026-06-18T12:24:37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11"/>
    <x v="75"/>
    <x v="12"/>
    <d v="2026-06-18T12:24:37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2"/>
    <x v="75"/>
    <x v="12"/>
    <d v="2026-06-18T12:24:37"/>
    <x v="202"/>
    <n v="13"/>
    <n v="18"/>
    <n v="0"/>
    <n v="0"/>
    <n v="1"/>
    <n v="7"/>
    <n v="4"/>
    <n v="10"/>
    <n v="8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4"/>
    <x v="75"/>
    <x v="12"/>
    <d v="2026-06-18T12:24:37"/>
    <x v="412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5"/>
    <x v="75"/>
    <x v="12"/>
    <d v="2026-06-18T12:24:3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27"/>
    <x v="75"/>
    <x v="12"/>
    <d v="2026-06-18T12:24:3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6"/>
    <x v="75"/>
    <x v="12"/>
    <d v="2026-06-18T12:24:37"/>
    <x v="412"/>
    <n v="2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7"/>
    <x v="75"/>
    <x v="12"/>
    <d v="2026-06-18T12:24:3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28"/>
    <x v="75"/>
    <x v="12"/>
    <d v="2026-06-18T12:24:3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9"/>
    <x v="76"/>
    <x v="12"/>
    <d v="2026-06-18T12:24:3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2"/>
    <x v="76"/>
    <x v="12"/>
    <d v="2026-06-18T12:24:37"/>
    <x v="30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4"/>
    <x v="76"/>
    <x v="12"/>
    <d v="2026-06-18T12:24:37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6"/>
    <x v="76"/>
    <x v="12"/>
    <d v="2026-06-18T12:24:37"/>
    <x v="13"/>
    <n v="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8"/>
    <x v="77"/>
    <x v="12"/>
    <d v="2026-06-18T12:24:38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9"/>
    <x v="77"/>
    <x v="12"/>
    <d v="2026-06-18T12:24:38"/>
    <x v="94"/>
    <m/>
    <m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0"/>
    <x v="77"/>
    <x v="12"/>
    <d v="2026-06-18T12:24:38"/>
    <x v="2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1"/>
    <x v="77"/>
    <x v="12"/>
    <d v="2026-06-18T12:24:38"/>
    <x v="19"/>
    <m/>
    <n v="5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"/>
    <x v="77"/>
    <x v="12"/>
    <d v="2026-06-18T12:24:38"/>
    <x v="57"/>
    <n v="15"/>
    <n v="13"/>
    <n v="0"/>
    <n v="2"/>
    <n v="3"/>
    <n v="2"/>
    <n v="1"/>
    <n v="10"/>
    <n v="8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4"/>
    <x v="77"/>
    <x v="12"/>
    <d v="2026-06-18T12:24:38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5"/>
    <x v="77"/>
    <x v="12"/>
    <d v="2026-06-18T12:24:38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6"/>
    <x v="77"/>
    <x v="12"/>
    <d v="2026-06-18T12:24:38"/>
    <x v="131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"/>
    <x v="77"/>
    <x v="12"/>
    <d v="2026-06-18T12:24:38"/>
    <x v="0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8"/>
    <x v="78"/>
    <x v="12"/>
    <d v="2026-06-18T12:24:38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9"/>
    <x v="78"/>
    <x v="12"/>
    <d v="2026-06-18T12:24:38"/>
    <x v="187"/>
    <m/>
    <m/>
    <m/>
    <m/>
    <m/>
    <n v="8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10"/>
    <x v="78"/>
    <x v="12"/>
    <d v="2026-06-18T12:24:38"/>
    <x v="2"/>
    <m/>
    <m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11"/>
    <x v="78"/>
    <x v="12"/>
    <d v="2026-06-18T12:24:38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2"/>
    <x v="78"/>
    <x v="12"/>
    <d v="2026-06-18T12:24:38"/>
    <x v="39"/>
    <n v="8"/>
    <n v="10"/>
    <n v="1"/>
    <m/>
    <m/>
    <n v="2"/>
    <n v="1"/>
    <n v="4"/>
    <n v="7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"/>
    <x v="78"/>
    <x v="12"/>
    <d v="2026-06-18T12:24:38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5"/>
    <x v="78"/>
    <x v="12"/>
    <d v="2026-06-18T12:24:38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6"/>
    <x v="78"/>
    <x v="12"/>
    <d v="2026-06-18T12:24:38"/>
    <x v="236"/>
    <n v="27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"/>
    <x v="78"/>
    <x v="12"/>
    <d v="2026-06-18T12:24:38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8"/>
    <x v="79"/>
    <x v="12"/>
    <d v="2026-06-18T12:24:39"/>
    <x v="21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9"/>
    <x v="79"/>
    <x v="12"/>
    <d v="2026-06-18T12:24:39"/>
    <x v="132"/>
    <m/>
    <m/>
    <m/>
    <m/>
    <m/>
    <n v="2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11"/>
    <x v="79"/>
    <x v="12"/>
    <d v="2026-06-18T12:24:39"/>
    <x v="99"/>
    <m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23"/>
    <x v="79"/>
    <x v="12"/>
    <d v="2026-06-18T12:24:39"/>
    <x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2"/>
    <x v="79"/>
    <x v="12"/>
    <d v="2026-06-18T12:24:39"/>
    <x v="195"/>
    <n v="18"/>
    <n v="15"/>
    <m/>
    <n v="1"/>
    <n v="1"/>
    <n v="7"/>
    <n v="5"/>
    <n v="1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15"/>
    <x v="79"/>
    <x v="12"/>
    <d v="2026-06-18T12:24:39"/>
    <x v="43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4"/>
    <x v="79"/>
    <x v="12"/>
    <d v="2026-06-18T12:24:39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5"/>
    <x v="79"/>
    <x v="12"/>
    <d v="2026-06-18T12:24:3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6"/>
    <x v="79"/>
    <x v="12"/>
    <d v="2026-06-18T12:24:39"/>
    <x v="102"/>
    <n v="49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7"/>
    <x v="79"/>
    <x v="12"/>
    <d v="2026-06-18T12:24:39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9"/>
    <x v="80"/>
    <x v="12"/>
    <d v="2026-06-18T12:24:39"/>
    <x v="69"/>
    <m/>
    <m/>
    <m/>
    <m/>
    <m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11"/>
    <x v="80"/>
    <x v="12"/>
    <d v="2026-06-18T12:24:39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2"/>
    <x v="80"/>
    <x v="12"/>
    <d v="2026-06-18T12:24:39"/>
    <x v="2"/>
    <n v="1"/>
    <n v="2"/>
    <m/>
    <m/>
    <n v="1"/>
    <m/>
    <m/>
    <n v="2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4"/>
    <x v="80"/>
    <x v="12"/>
    <d v="2026-06-18T12:24:39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5"/>
    <x v="80"/>
    <x v="12"/>
    <d v="2026-06-18T12:24:3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6"/>
    <x v="80"/>
    <x v="12"/>
    <d v="2026-06-18T12:24:39"/>
    <x v="2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7"/>
    <x v="80"/>
    <x v="12"/>
    <d v="2026-06-18T12:24:3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8"/>
    <x v="81"/>
    <x v="3"/>
    <d v="2026-06-18T12:24:40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9"/>
    <x v="81"/>
    <x v="3"/>
    <d v="2026-06-18T12:24:40"/>
    <x v="15"/>
    <m/>
    <m/>
    <m/>
    <m/>
    <m/>
    <n v="6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2"/>
    <x v="81"/>
    <x v="3"/>
    <d v="2026-06-18T12:24:40"/>
    <x v="145"/>
    <n v="6"/>
    <n v="3"/>
    <n v="0"/>
    <n v="0"/>
    <n v="0"/>
    <n v="1"/>
    <n v="0"/>
    <n v="3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4"/>
    <x v="81"/>
    <x v="3"/>
    <d v="2026-06-18T12:24:40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6"/>
    <x v="81"/>
    <x v="3"/>
    <d v="2026-06-18T12:24:40"/>
    <x v="26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4"/>
    <x v="93"/>
    <x v="3"/>
    <d v="2026-06-18T12:24:40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6"/>
    <x v="93"/>
    <x v="3"/>
    <d v="2026-06-18T12:24:40"/>
    <x v="18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"/>
    <x v="83"/>
    <x v="3"/>
    <d v="2026-06-18T12:24:41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"/>
    <x v="83"/>
    <x v="3"/>
    <d v="2026-06-18T12:24:41"/>
    <x v="39"/>
    <m/>
    <m/>
    <m/>
    <m/>
    <m/>
    <n v="8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2"/>
    <x v="83"/>
    <x v="3"/>
    <d v="2026-06-18T12:24:41"/>
    <x v="39"/>
    <n v="10"/>
    <n v="8"/>
    <n v="0"/>
    <n v="0"/>
    <n v="0"/>
    <n v="5"/>
    <n v="4"/>
    <n v="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"/>
    <x v="83"/>
    <x v="3"/>
    <d v="2026-06-18T12:24:41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6"/>
    <x v="83"/>
    <x v="3"/>
    <d v="2026-06-18T12:24:41"/>
    <x v="199"/>
    <n v="18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8"/>
    <x v="84"/>
    <x v="13"/>
    <d v="2026-06-18T12:24:42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9"/>
    <x v="84"/>
    <x v="13"/>
    <d v="2026-06-18T12:24:42"/>
    <x v="18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10"/>
    <x v="84"/>
    <x v="13"/>
    <d v="2026-06-18T12:24:42"/>
    <x v="43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11"/>
    <x v="84"/>
    <x v="13"/>
    <d v="2026-06-18T12:24:42"/>
    <x v="83"/>
    <m/>
    <n v="1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0"/>
    <x v="84"/>
    <x v="13"/>
    <d v="2026-06-18T12:24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1"/>
    <x v="84"/>
    <x v="13"/>
    <d v="2026-06-18T12:24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2"/>
    <x v="84"/>
    <x v="13"/>
    <d v="2026-06-18T12:24:42"/>
    <x v="4"/>
    <n v="10"/>
    <n v="10"/>
    <m/>
    <n v="1"/>
    <n v="3"/>
    <n v="3"/>
    <n v="4"/>
    <n v="7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17"/>
    <x v="84"/>
    <x v="13"/>
    <d v="2026-06-18T12:24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20"/>
    <x v="84"/>
    <x v="13"/>
    <d v="2026-06-18T12:24:42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4"/>
    <x v="84"/>
    <x v="13"/>
    <d v="2026-06-18T12:24:42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5"/>
    <x v="84"/>
    <x v="13"/>
    <d v="2026-06-18T12:24:4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6"/>
    <x v="84"/>
    <x v="13"/>
    <d v="2026-06-18T12:24:42"/>
    <x v="98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7"/>
    <x v="84"/>
    <x v="13"/>
    <d v="2026-06-18T12:24:4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8"/>
    <x v="87"/>
    <x v="13"/>
    <d v="2026-06-18T12:24:4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9"/>
    <x v="87"/>
    <x v="13"/>
    <d v="2026-06-18T12:24:43"/>
    <x v="4"/>
    <m/>
    <m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10"/>
    <x v="87"/>
    <x v="13"/>
    <d v="2026-06-18T12:24:4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11"/>
    <x v="87"/>
    <x v="13"/>
    <d v="2026-06-18T12:24:43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2"/>
    <x v="87"/>
    <x v="13"/>
    <d v="2026-06-18T12:24:43"/>
    <x v="117"/>
    <n v="6"/>
    <n v="7"/>
    <m/>
    <n v="1"/>
    <m/>
    <m/>
    <n v="1"/>
    <n v="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4"/>
    <x v="87"/>
    <x v="13"/>
    <d v="2026-06-18T12:24:43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5"/>
    <x v="87"/>
    <x v="13"/>
    <d v="2026-06-18T12:24:43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6"/>
    <x v="87"/>
    <x v="13"/>
    <d v="2026-06-18T12:24:43"/>
    <x v="5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7"/>
    <x v="87"/>
    <x v="13"/>
    <d v="2026-06-18T12:24:43"/>
    <x v="86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8"/>
    <x v="88"/>
    <x v="13"/>
    <d v="2026-06-18T12:24:44"/>
    <x v="193"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9"/>
    <x v="88"/>
    <x v="13"/>
    <d v="2026-06-18T12:24:44"/>
    <x v="165"/>
    <m/>
    <m/>
    <m/>
    <m/>
    <m/>
    <n v="42"/>
    <n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0"/>
    <x v="88"/>
    <x v="13"/>
    <d v="2026-06-18T12:24:44"/>
    <x v="1"/>
    <m/>
    <m/>
    <m/>
    <m/>
    <m/>
    <m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1"/>
    <x v="88"/>
    <x v="13"/>
    <d v="2026-06-18T12:24:44"/>
    <x v="21"/>
    <n v="5.6"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"/>
    <x v="88"/>
    <x v="13"/>
    <d v="2026-06-18T12:24:44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2"/>
    <x v="88"/>
    <x v="13"/>
    <d v="2026-06-18T12:24:4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3"/>
    <x v="88"/>
    <x v="13"/>
    <d v="2026-06-18T12:24:44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"/>
    <x v="88"/>
    <x v="13"/>
    <d v="2026-06-18T12:24:44"/>
    <x v="101"/>
    <n v="27"/>
    <n v="45"/>
    <n v="2"/>
    <m/>
    <n v="6"/>
    <n v="11"/>
    <n v="10"/>
    <n v="21"/>
    <n v="15"/>
    <n v="5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3"/>
    <x v="88"/>
    <x v="13"/>
    <d v="2026-06-18T12:24:4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5"/>
    <x v="88"/>
    <x v="13"/>
    <d v="2026-06-18T12:24:4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4"/>
    <x v="88"/>
    <x v="13"/>
    <d v="2026-06-18T12:24:44"/>
    <x v="413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5"/>
    <x v="88"/>
    <x v="13"/>
    <d v="2026-06-18T12:24:44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7"/>
    <x v="88"/>
    <x v="13"/>
    <d v="2026-06-18T12:24:4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6"/>
    <x v="88"/>
    <x v="13"/>
    <d v="2026-06-18T12:24:44"/>
    <x v="413"/>
    <n v="71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"/>
    <x v="88"/>
    <x v="13"/>
    <d v="2026-06-18T12:24:44"/>
    <x v="10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8"/>
    <x v="88"/>
    <x v="13"/>
    <d v="2026-06-18T12:24:4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8"/>
    <x v="89"/>
    <x v="13"/>
    <d v="2026-06-18T12:24:4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9"/>
    <x v="89"/>
    <x v="13"/>
    <d v="2026-06-18T12:24:45"/>
    <x v="43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2"/>
    <x v="89"/>
    <x v="13"/>
    <d v="2026-06-18T12:24:45"/>
    <x v="43"/>
    <m/>
    <n v="2"/>
    <m/>
    <m/>
    <m/>
    <m/>
    <n v="1"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4"/>
    <x v="89"/>
    <x v="13"/>
    <d v="2026-06-18T12:24:45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5"/>
    <x v="89"/>
    <x v="13"/>
    <d v="2026-06-18T12:24:45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6"/>
    <x v="89"/>
    <x v="13"/>
    <d v="2026-06-18T12:24:45"/>
    <x v="6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"/>
    <x v="89"/>
    <x v="13"/>
    <d v="2026-06-18T12:24:45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"/>
    <x v="90"/>
    <x v="6"/>
    <d v="2026-06-18T12:24:4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9"/>
    <x v="90"/>
    <x v="6"/>
    <d v="2026-06-18T12:24:4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2"/>
    <x v="90"/>
    <x v="6"/>
    <d v="2026-06-18T12:24:46"/>
    <x v="43"/>
    <n v="1"/>
    <n v="1"/>
    <m/>
    <m/>
    <m/>
    <m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4"/>
    <x v="90"/>
    <x v="6"/>
    <d v="2026-06-18T12:24:46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5"/>
    <x v="90"/>
    <x v="6"/>
    <d v="2026-06-18T12:24:4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6"/>
    <x v="90"/>
    <x v="6"/>
    <d v="2026-06-18T12:24:46"/>
    <x v="147"/>
    <n v="41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"/>
    <x v="90"/>
    <x v="6"/>
    <d v="2026-06-18T12:24:46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9"/>
    <x v="91"/>
    <x v="6"/>
    <d v="2026-06-18T12:24:47"/>
    <x v="43"/>
    <m/>
    <m/>
    <m/>
    <m/>
    <m/>
    <m/>
    <n v="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2"/>
    <x v="91"/>
    <x v="6"/>
    <d v="2026-06-18T12:24:47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4"/>
    <x v="91"/>
    <x v="6"/>
    <d v="2026-06-18T12:24:47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6"/>
    <x v="91"/>
    <x v="6"/>
    <d v="2026-06-18T12:24:47"/>
    <x v="209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8"/>
    <x v="92"/>
    <x v="6"/>
    <d v="2026-06-18T12:24:47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9"/>
    <x v="92"/>
    <x v="6"/>
    <d v="2026-06-18T12:24:47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0"/>
    <x v="92"/>
    <x v="6"/>
    <d v="2026-06-18T12:24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1"/>
    <x v="92"/>
    <x v="6"/>
    <d v="2026-06-18T12:24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2"/>
    <x v="92"/>
    <x v="6"/>
    <d v="2026-06-18T12:24:47"/>
    <x v="18"/>
    <n v="6"/>
    <n v="6"/>
    <m/>
    <m/>
    <m/>
    <n v="4"/>
    <n v="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3"/>
    <x v="92"/>
    <x v="6"/>
    <d v="2026-06-18T12:24:47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4"/>
    <x v="92"/>
    <x v="6"/>
    <d v="2026-06-18T12:24:47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5"/>
    <x v="92"/>
    <x v="6"/>
    <d v="2026-06-18T12:24:4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6"/>
    <x v="92"/>
    <x v="6"/>
    <d v="2026-06-18T12:24:47"/>
    <x v="204"/>
    <n v="35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7"/>
    <x v="92"/>
    <x v="6"/>
    <d v="2026-06-18T12:24:4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8"/>
    <x v="94"/>
    <x v="10"/>
    <d v="2026-06-18T12:24:48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9"/>
    <x v="94"/>
    <x v="10"/>
    <d v="2026-06-18T12:24:48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10"/>
    <x v="94"/>
    <x v="10"/>
    <d v="2026-06-18T12:24:48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2"/>
    <x v="94"/>
    <x v="10"/>
    <d v="2026-06-18T12:24:48"/>
    <x v="117"/>
    <n v="5"/>
    <n v="8"/>
    <m/>
    <m/>
    <n v="2"/>
    <n v="3"/>
    <n v="5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4"/>
    <x v="94"/>
    <x v="10"/>
    <d v="2026-06-18T12:24:48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5"/>
    <x v="94"/>
    <x v="10"/>
    <d v="2026-06-18T12:24:48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6"/>
    <x v="94"/>
    <x v="10"/>
    <d v="2026-06-18T12:24:48"/>
    <x v="414"/>
    <n v="3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7"/>
    <x v="94"/>
    <x v="10"/>
    <d v="2026-06-18T12:24:48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8"/>
    <x v="95"/>
    <x v="10"/>
    <d v="2026-06-18T12:24:48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9"/>
    <x v="95"/>
    <x v="10"/>
    <d v="2026-06-18T12:24:48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0"/>
    <x v="95"/>
    <x v="10"/>
    <d v="2026-06-18T12:24:4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2"/>
    <x v="95"/>
    <x v="10"/>
    <d v="2026-06-18T12:24:48"/>
    <x v="1"/>
    <n v="4"/>
    <n v="4"/>
    <m/>
    <m/>
    <m/>
    <n v="2"/>
    <m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4"/>
    <x v="95"/>
    <x v="10"/>
    <d v="2026-06-18T12:24:48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5"/>
    <x v="95"/>
    <x v="10"/>
    <d v="2026-06-18T12:24:48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6"/>
    <x v="95"/>
    <x v="10"/>
    <d v="2026-06-18T12:24:48"/>
    <x v="415"/>
    <n v="25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"/>
    <x v="95"/>
    <x v="10"/>
    <d v="2026-06-18T12:24:48"/>
    <x v="1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8"/>
    <x v="96"/>
    <x v="10"/>
    <d v="2026-06-18T12:24:49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9"/>
    <x v="96"/>
    <x v="10"/>
    <d v="2026-06-18T12:24:49"/>
    <x v="206"/>
    <m/>
    <m/>
    <m/>
    <m/>
    <m/>
    <n v="40"/>
    <n v="4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10"/>
    <x v="96"/>
    <x v="10"/>
    <d v="2026-06-18T12:24:49"/>
    <x v="14"/>
    <m/>
    <m/>
    <m/>
    <m/>
    <m/>
    <m/>
    <m/>
    <n v="5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11"/>
    <x v="96"/>
    <x v="10"/>
    <d v="2026-06-18T12:24:49"/>
    <x v="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0"/>
    <x v="96"/>
    <x v="10"/>
    <d v="2026-06-18T12:24:4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1"/>
    <x v="96"/>
    <x v="10"/>
    <d v="2026-06-18T12:24:49"/>
    <x v="69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12"/>
    <x v="96"/>
    <x v="10"/>
    <d v="2026-06-18T12:24:4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2"/>
    <x v="96"/>
    <x v="10"/>
    <d v="2026-06-18T12:24:49"/>
    <x v="161"/>
    <n v="37"/>
    <n v="29"/>
    <n v="3"/>
    <m/>
    <n v="3"/>
    <n v="5"/>
    <n v="6"/>
    <n v="20"/>
    <n v="21"/>
    <n v="5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3"/>
    <x v="96"/>
    <x v="10"/>
    <d v="2026-06-18T12:24:49"/>
    <x v="43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4"/>
    <x v="96"/>
    <x v="10"/>
    <d v="2026-06-18T12:24:49"/>
    <x v="152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5"/>
    <x v="96"/>
    <x v="10"/>
    <d v="2026-06-18T12:24:49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6"/>
    <x v="96"/>
    <x v="10"/>
    <d v="2026-06-18T12:24:49"/>
    <x v="152"/>
    <n v="66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7"/>
    <x v="96"/>
    <x v="10"/>
    <d v="2026-06-18T12:24:49"/>
    <x v="63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9"/>
    <x v="97"/>
    <x v="6"/>
    <d v="2026-06-18T12:24:4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2"/>
    <x v="97"/>
    <x v="6"/>
    <d v="2026-06-18T12:24:49"/>
    <x v="30"/>
    <n v="1"/>
    <m/>
    <m/>
    <m/>
    <m/>
    <m/>
    <m/>
    <m/>
    <n v="1"/>
    <n v="0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4"/>
    <x v="97"/>
    <x v="6"/>
    <d v="2026-06-18T12:24:49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6"/>
    <x v="97"/>
    <x v="6"/>
    <d v="2026-06-18T12:24:49"/>
    <x v="26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"/>
    <x v="98"/>
    <x v="4"/>
    <d v="2026-06-18T12:24:50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9"/>
    <x v="98"/>
    <x v="4"/>
    <d v="2026-06-18T12:24:50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0"/>
    <x v="98"/>
    <x v="4"/>
    <d v="2026-06-18T12:24:50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1"/>
    <x v="98"/>
    <x v="4"/>
    <d v="2026-06-18T12:24:50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2"/>
    <x v="98"/>
    <x v="4"/>
    <d v="2026-06-18T12:24:50"/>
    <x v="9"/>
    <n v="2"/>
    <n v="8"/>
    <m/>
    <m/>
    <n v="1"/>
    <n v="2"/>
    <m/>
    <n v="1"/>
    <n v="3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4"/>
    <x v="98"/>
    <x v="4"/>
    <d v="2026-06-18T12:24:50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5"/>
    <x v="98"/>
    <x v="4"/>
    <d v="2026-06-18T12:24:5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6"/>
    <x v="98"/>
    <x v="4"/>
    <d v="2026-06-18T12:24:50"/>
    <x v="57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"/>
    <x v="98"/>
    <x v="4"/>
    <d v="2026-06-18T12:24:5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9"/>
    <x v="99"/>
    <x v="0"/>
    <d v="2026-06-18T12:24:50"/>
    <x v="30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0"/>
    <x v="99"/>
    <x v="0"/>
    <d v="2026-06-18T12:24:50"/>
    <x v="43"/>
    <m/>
    <m/>
    <m/>
    <m/>
    <m/>
    <m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"/>
    <x v="99"/>
    <x v="0"/>
    <d v="2026-06-18T12:24:50"/>
    <x v="2"/>
    <n v="1"/>
    <n v="2"/>
    <m/>
    <m/>
    <m/>
    <m/>
    <m/>
    <m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4"/>
    <x v="99"/>
    <x v="0"/>
    <d v="2026-06-18T12:24:50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5"/>
    <x v="99"/>
    <x v="0"/>
    <d v="2026-06-18T12:24:50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6"/>
    <x v="99"/>
    <x v="0"/>
    <d v="2026-06-18T12:24:50"/>
    <x v="100"/>
    <n v="2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"/>
    <x v="99"/>
    <x v="0"/>
    <d v="2026-06-18T12:24:50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8"/>
    <x v="100"/>
    <x v="11"/>
    <d v="2026-06-18T12:24:51"/>
    <x v="4"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9"/>
    <x v="100"/>
    <x v="11"/>
    <d v="2026-06-18T12:24:51"/>
    <x v="199"/>
    <m/>
    <m/>
    <m/>
    <m/>
    <m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10"/>
    <x v="100"/>
    <x v="11"/>
    <d v="2026-06-18T12:24:51"/>
    <x v="145"/>
    <m/>
    <m/>
    <m/>
    <m/>
    <m/>
    <m/>
    <m/>
    <n v="3"/>
    <m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11"/>
    <x v="100"/>
    <x v="11"/>
    <d v="2026-06-18T12:24:51"/>
    <x v="19"/>
    <n v="4.8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0"/>
    <x v="100"/>
    <x v="11"/>
    <d v="2026-06-18T12:24:51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1"/>
    <x v="100"/>
    <x v="11"/>
    <d v="2026-06-18T12:24:51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2"/>
    <x v="100"/>
    <x v="11"/>
    <d v="2026-06-18T12:24:51"/>
    <x v="74"/>
    <n v="26"/>
    <n v="20"/>
    <n v="2"/>
    <m/>
    <n v="3"/>
    <n v="3"/>
    <n v="7"/>
    <n v="10"/>
    <n v="14"/>
    <n v="3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3"/>
    <x v="100"/>
    <x v="11"/>
    <d v="2026-06-18T12:24:51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16"/>
    <x v="100"/>
    <x v="11"/>
    <d v="2026-06-18T12:24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20"/>
    <x v="100"/>
    <x v="11"/>
    <d v="2026-06-18T12:24:51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4"/>
    <x v="100"/>
    <x v="11"/>
    <d v="2026-06-18T12:24:51"/>
    <x v="26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5"/>
    <x v="100"/>
    <x v="11"/>
    <d v="2026-06-18T12:24:51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6"/>
    <x v="100"/>
    <x v="11"/>
    <d v="2026-06-18T12:24:51"/>
    <x v="261"/>
    <n v="8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7"/>
    <x v="100"/>
    <x v="11"/>
    <d v="2026-06-18T12:24:51"/>
    <x v="202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8"/>
    <x v="101"/>
    <x v="11"/>
    <d v="2026-06-18T12:24:51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9"/>
    <x v="101"/>
    <x v="11"/>
    <d v="2026-06-18T12:24:51"/>
    <x v="10"/>
    <m/>
    <m/>
    <m/>
    <m/>
    <m/>
    <n v="8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10"/>
    <x v="101"/>
    <x v="11"/>
    <d v="2026-06-18T12:24:51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11"/>
    <x v="101"/>
    <x v="11"/>
    <d v="2026-06-18T12:24:51"/>
    <x v="11"/>
    <n v="1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2"/>
    <x v="101"/>
    <x v="11"/>
    <d v="2026-06-18T12:24:51"/>
    <x v="13"/>
    <n v="6"/>
    <n v="9"/>
    <n v="1"/>
    <m/>
    <n v="2"/>
    <n v="1"/>
    <n v="3"/>
    <n v="4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4"/>
    <x v="101"/>
    <x v="11"/>
    <d v="2026-06-18T12:24:51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6"/>
    <x v="101"/>
    <x v="11"/>
    <d v="2026-06-18T12:24:51"/>
    <x v="201"/>
    <n v="3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9"/>
    <x v="102"/>
    <x v="6"/>
    <d v="2026-06-18T12:24:52"/>
    <x v="43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2"/>
    <x v="102"/>
    <x v="6"/>
    <d v="2026-06-18T12:24:52"/>
    <x v="30"/>
    <n v="0"/>
    <n v="1"/>
    <m/>
    <m/>
    <m/>
    <m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4"/>
    <x v="102"/>
    <x v="6"/>
    <d v="2026-06-18T12:24:52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5"/>
    <x v="102"/>
    <x v="6"/>
    <d v="2026-06-18T12:24:5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6"/>
    <x v="102"/>
    <x v="6"/>
    <d v="2026-06-18T12:24:52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7"/>
    <x v="102"/>
    <x v="6"/>
    <d v="2026-06-18T12:24:52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8"/>
    <x v="103"/>
    <x v="10"/>
    <d v="2026-06-18T12:24:52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9"/>
    <x v="103"/>
    <x v="10"/>
    <d v="2026-06-18T12:24:52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2"/>
    <x v="103"/>
    <x v="10"/>
    <d v="2026-06-18T12:24:52"/>
    <x v="90"/>
    <n v="3"/>
    <n v="2"/>
    <m/>
    <m/>
    <m/>
    <n v="2"/>
    <m/>
    <n v="2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4"/>
    <x v="103"/>
    <x v="10"/>
    <d v="2026-06-18T12:24:52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5"/>
    <x v="103"/>
    <x v="10"/>
    <d v="2026-06-18T12:24:5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6"/>
    <x v="103"/>
    <x v="10"/>
    <d v="2026-06-18T12:24:52"/>
    <x v="208"/>
    <n v="2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"/>
    <x v="103"/>
    <x v="10"/>
    <d v="2026-06-18T12:24:52"/>
    <x v="14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9"/>
    <x v="104"/>
    <x v="6"/>
    <d v="2026-06-18T12:24:53"/>
    <x v="43"/>
    <m/>
    <m/>
    <m/>
    <m/>
    <m/>
    <n v="2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2"/>
    <x v="104"/>
    <x v="6"/>
    <d v="2026-06-18T12:24:53"/>
    <x v="30"/>
    <n v="1"/>
    <n v="0"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4"/>
    <x v="104"/>
    <x v="6"/>
    <d v="2026-06-18T12:24:53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5"/>
    <x v="104"/>
    <x v="6"/>
    <d v="2026-06-18T12:24:5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6"/>
    <x v="104"/>
    <x v="6"/>
    <d v="2026-06-18T12:24:53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7"/>
    <x v="104"/>
    <x v="6"/>
    <d v="2026-06-18T12:24:53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4"/>
    <x v="105"/>
    <x v="6"/>
    <d v="2026-06-18T12:24:54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5"/>
    <x v="105"/>
    <x v="6"/>
    <d v="2026-06-18T12:24:5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6"/>
    <x v="105"/>
    <x v="6"/>
    <d v="2026-06-18T12:24:54"/>
    <x v="48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7"/>
    <x v="105"/>
    <x v="6"/>
    <d v="2026-06-18T12:24:54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25"/>
    <x v="105"/>
    <x v="6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8"/>
    <x v="106"/>
    <x v="1"/>
    <d v="2026-06-18T12:24:54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9"/>
    <x v="106"/>
    <x v="1"/>
    <d v="2026-06-18T12:24:54"/>
    <x v="195"/>
    <m/>
    <m/>
    <m/>
    <m/>
    <m/>
    <n v="2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10"/>
    <x v="106"/>
    <x v="1"/>
    <d v="2026-06-18T12:24:54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11"/>
    <x v="106"/>
    <x v="1"/>
    <d v="2026-06-18T12:24:54"/>
    <x v="18"/>
    <m/>
    <n v="5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2"/>
    <x v="106"/>
    <x v="1"/>
    <d v="2026-06-18T12:24:54"/>
    <x v="190"/>
    <n v="15"/>
    <n v="14"/>
    <m/>
    <n v="2"/>
    <n v="2"/>
    <n v="2"/>
    <n v="2"/>
    <n v="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4"/>
    <x v="106"/>
    <x v="1"/>
    <d v="2026-06-18T12:24:54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5"/>
    <x v="106"/>
    <x v="1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27"/>
    <x v="106"/>
    <x v="1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29"/>
    <x v="106"/>
    <x v="1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6"/>
    <x v="106"/>
    <x v="1"/>
    <d v="2026-06-18T12:24:54"/>
    <x v="190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"/>
    <x v="106"/>
    <x v="1"/>
    <d v="2026-06-18T12:24:5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28"/>
    <x v="106"/>
    <x v="1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31"/>
    <x v="106"/>
    <x v="1"/>
    <d v="2026-06-18T12:24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8"/>
    <x v="116"/>
    <x v="8"/>
    <d v="2026-06-18T12:24:55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9"/>
    <x v="116"/>
    <x v="8"/>
    <d v="2026-06-18T12:24:55"/>
    <x v="57"/>
    <m/>
    <m/>
    <m/>
    <m/>
    <m/>
    <n v="12"/>
    <n v="1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0"/>
    <x v="116"/>
    <x v="8"/>
    <d v="2026-06-18T12:24:55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1"/>
    <x v="116"/>
    <x v="8"/>
    <d v="2026-06-18T12:24:55"/>
    <x v="19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2"/>
    <x v="116"/>
    <x v="8"/>
    <d v="2026-06-18T12:24:55"/>
    <x v="137"/>
    <n v="17"/>
    <n v="8"/>
    <n v="0"/>
    <n v="0"/>
    <n v="5"/>
    <n v="3"/>
    <n v="2"/>
    <n v="6"/>
    <n v="8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4"/>
    <x v="116"/>
    <x v="8"/>
    <d v="2026-06-18T12:24:55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"/>
    <x v="116"/>
    <x v="8"/>
    <d v="2026-06-18T12:24:5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6"/>
    <x v="116"/>
    <x v="8"/>
    <d v="2026-06-18T12:24:55"/>
    <x v="100"/>
    <n v="2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7"/>
    <x v="116"/>
    <x v="8"/>
    <d v="2026-06-18T12:24:55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8"/>
    <x v="117"/>
    <x v="11"/>
    <d v="2026-06-18T12:24:55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9"/>
    <x v="117"/>
    <x v="11"/>
    <d v="2026-06-18T12:24:55"/>
    <x v="10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0"/>
    <x v="117"/>
    <x v="11"/>
    <d v="2026-06-18T12:24:55"/>
    <x v="90"/>
    <m/>
    <m/>
    <m/>
    <m/>
    <m/>
    <m/>
    <m/>
    <n v="2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1"/>
    <x v="117"/>
    <x v="11"/>
    <d v="2026-06-18T12:24:55"/>
    <x v="219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0"/>
    <x v="117"/>
    <x v="11"/>
    <d v="2026-06-18T12:24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"/>
    <x v="117"/>
    <x v="11"/>
    <d v="2026-06-18T12:24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2"/>
    <x v="117"/>
    <x v="11"/>
    <d v="2026-06-18T12:24:55"/>
    <x v="187"/>
    <n v="8"/>
    <n v="13"/>
    <m/>
    <m/>
    <n v="4"/>
    <n v="1"/>
    <n v="4"/>
    <n v="2"/>
    <n v="5"/>
    <n v="2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3"/>
    <x v="117"/>
    <x v="11"/>
    <d v="2026-06-18T12:24:5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4"/>
    <x v="117"/>
    <x v="11"/>
    <d v="2026-06-18T12:24:55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5"/>
    <x v="117"/>
    <x v="11"/>
    <d v="2026-06-18T12:24:5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6"/>
    <x v="117"/>
    <x v="11"/>
    <d v="2026-06-18T12:24:55"/>
    <x v="191"/>
    <n v="5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"/>
    <x v="117"/>
    <x v="11"/>
    <d v="2026-06-18T12:24:55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9"/>
    <x v="118"/>
    <x v="7"/>
    <d v="2026-06-18T12:24:5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0"/>
    <x v="118"/>
    <x v="7"/>
    <d v="2026-06-18T12:24:56"/>
    <x v="43"/>
    <m/>
    <m/>
    <m/>
    <m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1"/>
    <x v="118"/>
    <x v="7"/>
    <d v="2026-06-18T12:24:56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2"/>
    <x v="118"/>
    <x v="7"/>
    <d v="2026-06-18T12:24:56"/>
    <x v="90"/>
    <n v="1"/>
    <n v="4"/>
    <m/>
    <n v="1"/>
    <m/>
    <m/>
    <m/>
    <n v="1"/>
    <n v="1"/>
    <n v="0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4"/>
    <x v="118"/>
    <x v="7"/>
    <d v="2026-06-18T12:24:56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5"/>
    <x v="118"/>
    <x v="7"/>
    <d v="2026-06-18T12:24:5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6"/>
    <x v="118"/>
    <x v="7"/>
    <d v="2026-06-18T12:24:56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"/>
    <x v="118"/>
    <x v="7"/>
    <d v="2026-06-18T12:24:56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8"/>
    <x v="107"/>
    <x v="10"/>
    <d v="2026-06-18T12:24:5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9"/>
    <x v="107"/>
    <x v="10"/>
    <d v="2026-06-18T12:24:56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10"/>
    <x v="107"/>
    <x v="10"/>
    <d v="2026-06-18T12:24:56"/>
    <x v="90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21"/>
    <x v="107"/>
    <x v="10"/>
    <d v="2026-06-18T12:24:5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2"/>
    <x v="107"/>
    <x v="10"/>
    <d v="2026-06-18T12:24:56"/>
    <x v="145"/>
    <n v="2"/>
    <n v="7"/>
    <m/>
    <m/>
    <m/>
    <n v="1"/>
    <n v="1"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14"/>
    <x v="107"/>
    <x v="10"/>
    <d v="2026-06-18T12:24:5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4"/>
    <x v="107"/>
    <x v="10"/>
    <d v="2026-06-18T12:24:56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5"/>
    <x v="107"/>
    <x v="10"/>
    <d v="2026-06-18T12:24:56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6"/>
    <x v="107"/>
    <x v="10"/>
    <d v="2026-06-18T12:24:56"/>
    <x v="94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7"/>
    <x v="107"/>
    <x v="10"/>
    <d v="2026-06-18T12:24:56"/>
    <x v="9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8"/>
    <x v="108"/>
    <x v="8"/>
    <d v="2026-06-18T12:24:5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9"/>
    <x v="108"/>
    <x v="8"/>
    <d v="2026-06-18T12:24:57"/>
    <x v="21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11"/>
    <x v="108"/>
    <x v="8"/>
    <d v="2026-06-18T12:24:57"/>
    <x v="99"/>
    <n v="0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0"/>
    <x v="108"/>
    <x v="8"/>
    <d v="2026-06-18T12:24:5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1"/>
    <x v="108"/>
    <x v="8"/>
    <d v="2026-06-18T12:24:5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2"/>
    <x v="108"/>
    <x v="8"/>
    <d v="2026-06-18T12:24:57"/>
    <x v="26"/>
    <n v="9"/>
    <n v="8"/>
    <n v="0"/>
    <n v="1"/>
    <n v="1"/>
    <n v="1"/>
    <n v="2"/>
    <n v="5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3"/>
    <x v="108"/>
    <x v="8"/>
    <d v="2026-06-18T12:24:57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4"/>
    <x v="108"/>
    <x v="8"/>
    <d v="2026-06-18T12:24:57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5"/>
    <x v="108"/>
    <x v="8"/>
    <d v="2026-06-18T12:24:5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6"/>
    <x v="108"/>
    <x v="8"/>
    <d v="2026-06-18T12:24:57"/>
    <x v="16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7"/>
    <x v="108"/>
    <x v="8"/>
    <d v="2026-06-18T12:24:5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9"/>
    <x v="109"/>
    <x v="8"/>
    <d v="2026-06-18T12:24:57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0"/>
    <x v="109"/>
    <x v="8"/>
    <d v="2026-06-18T12:24:57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1"/>
    <x v="109"/>
    <x v="8"/>
    <d v="2026-06-18T12:24:57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2"/>
    <x v="109"/>
    <x v="8"/>
    <d v="2026-06-18T12:24:57"/>
    <x v="0"/>
    <n v="3"/>
    <n v="3"/>
    <n v="0"/>
    <n v="0"/>
    <n v="1"/>
    <n v="0"/>
    <n v="0"/>
    <n v="2"/>
    <n v="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4"/>
    <x v="109"/>
    <x v="8"/>
    <d v="2026-06-18T12:24:57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5"/>
    <x v="109"/>
    <x v="8"/>
    <d v="2026-06-18T12:24:5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6"/>
    <x v="109"/>
    <x v="8"/>
    <d v="2026-06-18T12:24:57"/>
    <x v="63"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"/>
    <x v="109"/>
    <x v="8"/>
    <d v="2026-06-18T12:24:5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8"/>
    <x v="110"/>
    <x v="9"/>
    <d v="2026-06-18T12:24:58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9"/>
    <x v="110"/>
    <x v="9"/>
    <d v="2026-06-18T12:24:58"/>
    <x v="57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0"/>
    <x v="110"/>
    <x v="9"/>
    <d v="2026-06-18T12:24:58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1"/>
    <x v="110"/>
    <x v="9"/>
    <d v="2026-06-18T12:24:58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0"/>
    <x v="110"/>
    <x v="9"/>
    <d v="2026-06-18T12:24:5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"/>
    <x v="110"/>
    <x v="9"/>
    <d v="2026-06-18T12:24:5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"/>
    <x v="110"/>
    <x v="9"/>
    <d v="2026-06-18T12:24:58"/>
    <x v="92"/>
    <n v="11"/>
    <n v="15"/>
    <m/>
    <m/>
    <n v="2"/>
    <n v="3"/>
    <n v="2"/>
    <n v="5"/>
    <n v="9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"/>
    <x v="110"/>
    <x v="9"/>
    <d v="2026-06-18T12:24:58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7"/>
    <x v="110"/>
    <x v="9"/>
    <d v="2026-06-18T12:24:5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0"/>
    <x v="110"/>
    <x v="9"/>
    <d v="2026-06-18T12:24:58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4"/>
    <x v="110"/>
    <x v="9"/>
    <d v="2026-06-18T12:24:58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5"/>
    <x v="110"/>
    <x v="9"/>
    <d v="2026-06-18T12:24:58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6"/>
    <x v="110"/>
    <x v="9"/>
    <d v="2026-06-18T12:24:58"/>
    <x v="191"/>
    <n v="47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"/>
    <x v="110"/>
    <x v="9"/>
    <d v="2026-06-18T12:24:58"/>
    <x v="26"/>
    <n v="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5"/>
    <x v="110"/>
    <x v="9"/>
    <d v="2026-06-18T12:24:58"/>
    <x v="68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4"/>
    <x v="110"/>
    <x v="9"/>
    <d v="2026-06-18T12:24:58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9"/>
    <x v="111"/>
    <x v="5"/>
    <d v="2026-07-17T15:29:0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2"/>
    <x v="111"/>
    <x v="5"/>
    <d v="2026-07-17T15:29:09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8"/>
    <x v="112"/>
    <x v="12"/>
    <d v="2026-06-18T12:24:59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9"/>
    <x v="112"/>
    <x v="12"/>
    <d v="2026-06-18T12:24:59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2"/>
    <x v="112"/>
    <x v="12"/>
    <d v="2026-06-18T12:24:59"/>
    <x v="9"/>
    <n v="5"/>
    <n v="5"/>
    <m/>
    <m/>
    <m/>
    <n v="3"/>
    <n v="3"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4"/>
    <x v="112"/>
    <x v="12"/>
    <d v="2026-06-18T12:24:59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5"/>
    <x v="112"/>
    <x v="12"/>
    <d v="2026-06-18T12:24:5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6"/>
    <x v="112"/>
    <x v="12"/>
    <d v="2026-06-18T12:24:59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4"/>
    <x v="111"/>
    <x v="5"/>
    <d v="2026-07-17T15:29:09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6"/>
    <x v="111"/>
    <x v="5"/>
    <d v="2026-07-17T15:29:09"/>
    <x v="181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"/>
    <x v="112"/>
    <x v="12"/>
    <d v="2026-06-18T12:24:5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8"/>
    <x v="113"/>
    <x v="9"/>
    <d v="2026-06-18T12:24:59"/>
    <x v="39"/>
    <m/>
    <m/>
    <m/>
    <n v="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9"/>
    <x v="113"/>
    <x v="9"/>
    <d v="2026-06-18T12:24:59"/>
    <x v="144"/>
    <m/>
    <m/>
    <m/>
    <m/>
    <m/>
    <n v="1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0"/>
    <x v="113"/>
    <x v="9"/>
    <d v="2026-06-18T12:24:59"/>
    <x v="14"/>
    <m/>
    <m/>
    <m/>
    <m/>
    <m/>
    <m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1"/>
    <x v="113"/>
    <x v="9"/>
    <d v="2026-06-18T12:24:59"/>
    <x v="219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3"/>
    <x v="113"/>
    <x v="9"/>
    <d v="2026-06-18T12:24:59"/>
    <x v="229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2"/>
    <x v="113"/>
    <x v="9"/>
    <d v="2026-06-18T12:24:59"/>
    <x v="190"/>
    <n v="13"/>
    <n v="16"/>
    <m/>
    <m/>
    <n v="3"/>
    <n v="2"/>
    <n v="7"/>
    <n v="5"/>
    <n v="5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4"/>
    <x v="113"/>
    <x v="9"/>
    <d v="2026-06-18T12:24:5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4"/>
    <x v="113"/>
    <x v="9"/>
    <d v="2026-06-18T12:24:59"/>
    <x v="416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5"/>
    <x v="113"/>
    <x v="9"/>
    <d v="2026-06-18T12:24:59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6"/>
    <x v="113"/>
    <x v="9"/>
    <d v="2026-06-18T12:24:59"/>
    <x v="416"/>
    <n v="72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"/>
    <x v="113"/>
    <x v="9"/>
    <d v="2026-06-18T12:24:59"/>
    <x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8"/>
    <x v="114"/>
    <x v="13"/>
    <d v="2026-06-18T12:25:01"/>
    <x v="10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9"/>
    <x v="114"/>
    <x v="13"/>
    <d v="2026-06-18T12:25:01"/>
    <x v="94"/>
    <m/>
    <m/>
    <m/>
    <m/>
    <m/>
    <n v="14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10"/>
    <x v="114"/>
    <x v="13"/>
    <d v="2026-06-18T12:25:01"/>
    <x v="1"/>
    <m/>
    <m/>
    <m/>
    <m/>
    <m/>
    <m/>
    <m/>
    <n v="3"/>
    <m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11"/>
    <x v="114"/>
    <x v="13"/>
    <d v="2026-06-18T12:25:01"/>
    <x v="4"/>
    <n v="6.4"/>
    <n v="2.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0"/>
    <x v="114"/>
    <x v="13"/>
    <d v="2026-06-18T12:25:01"/>
    <x v="43"/>
    <m/>
    <m/>
    <m/>
    <n v="0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1"/>
    <x v="114"/>
    <x v="13"/>
    <d v="2026-06-18T12:25:01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23"/>
    <x v="114"/>
    <x v="13"/>
    <d v="2026-06-18T12:25:01"/>
    <x v="104"/>
    <n v="0"/>
    <n v="0"/>
    <n v="0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2"/>
    <x v="114"/>
    <x v="13"/>
    <d v="2026-06-18T12:25:01"/>
    <x v="115"/>
    <n v="14"/>
    <n v="26"/>
    <n v="2"/>
    <n v="1"/>
    <n v="4"/>
    <n v="5"/>
    <n v="2"/>
    <n v="7"/>
    <n v="11"/>
    <n v="3"/>
    <m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3"/>
    <x v="114"/>
    <x v="13"/>
    <d v="2026-06-18T12:25:01"/>
    <x v="30"/>
    <n v="1"/>
    <n v="0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15"/>
    <x v="114"/>
    <x v="13"/>
    <d v="2026-06-18T12:25:01"/>
    <x v="30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4"/>
    <x v="114"/>
    <x v="13"/>
    <d v="2026-06-18T12:25:01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5"/>
    <x v="114"/>
    <x v="13"/>
    <d v="2026-06-18T12:25:01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29"/>
    <x v="114"/>
    <x v="13"/>
    <d v="2026-06-18T12:25:0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6"/>
    <x v="114"/>
    <x v="13"/>
    <d v="2026-06-18T12:25:01"/>
    <x v="301"/>
    <n v="3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7"/>
    <x v="114"/>
    <x v="13"/>
    <d v="2026-06-18T12:25:01"/>
    <x v="117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31"/>
    <x v="114"/>
    <x v="13"/>
    <d v="2026-06-18T12:25:01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8"/>
    <x v="115"/>
    <x v="1"/>
    <d v="2026-06-18T12:25:01"/>
    <x v="48"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9"/>
    <x v="115"/>
    <x v="1"/>
    <d v="2026-06-18T12:25:01"/>
    <x v="92"/>
    <m/>
    <m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10"/>
    <x v="115"/>
    <x v="1"/>
    <d v="2026-06-18T12:25:01"/>
    <x v="15"/>
    <m/>
    <m/>
    <m/>
    <m/>
    <m/>
    <m/>
    <m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11"/>
    <x v="115"/>
    <x v="1"/>
    <d v="2026-06-18T12:25:01"/>
    <x v="1"/>
    <n v="4.8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1"/>
    <x v="115"/>
    <x v="1"/>
    <d v="2026-06-18T12:25:01"/>
    <x v="83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2"/>
    <x v="115"/>
    <x v="1"/>
    <d v="2026-06-18T12:25:01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3"/>
    <x v="115"/>
    <x v="1"/>
    <d v="2026-06-18T12:25:01"/>
    <x v="135"/>
    <m/>
    <n v="4"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"/>
    <x v="115"/>
    <x v="1"/>
    <d v="2026-06-18T12:25:01"/>
    <x v="208"/>
    <n v="15"/>
    <n v="24"/>
    <n v="2"/>
    <m/>
    <n v="1"/>
    <n v="8"/>
    <n v="3"/>
    <n v="8"/>
    <n v="5"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14"/>
    <x v="115"/>
    <x v="1"/>
    <d v="2026-06-18T12:25:01"/>
    <x v="4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15"/>
    <x v="115"/>
    <x v="1"/>
    <d v="2026-06-18T12:25:01"/>
    <x v="69"/>
    <n v="1"/>
    <n v="3"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18"/>
    <x v="115"/>
    <x v="1"/>
    <d v="2026-06-18T12:25:0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4"/>
    <x v="115"/>
    <x v="1"/>
    <d v="2026-06-18T12:25:01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4"/>
    <x v="115"/>
    <x v="1"/>
    <d v="2026-06-18T12:25:01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6"/>
    <x v="115"/>
    <x v="1"/>
    <d v="2026-06-18T12:25:01"/>
    <x v="355"/>
    <n v="43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"/>
    <x v="120"/>
    <x v="1"/>
    <d v="2026-06-18T12:25:02"/>
    <x v="92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9"/>
    <x v="120"/>
    <x v="1"/>
    <d v="2026-06-18T12:25:02"/>
    <x v="132"/>
    <m/>
    <m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0"/>
    <x v="120"/>
    <x v="1"/>
    <d v="2026-06-18T12:25:02"/>
    <x v="90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1"/>
    <x v="120"/>
    <x v="1"/>
    <d v="2026-06-18T12:25:02"/>
    <x v="66"/>
    <m/>
    <n v="9.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3"/>
    <x v="120"/>
    <x v="1"/>
    <d v="2026-06-18T12:25:02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22"/>
    <x v="120"/>
    <x v="1"/>
    <d v="2026-06-18T12:25:02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23"/>
    <x v="120"/>
    <x v="1"/>
    <d v="2026-06-18T12:25:0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2"/>
    <x v="120"/>
    <x v="1"/>
    <d v="2026-06-18T12:25:02"/>
    <x v="199"/>
    <n v="23"/>
    <n v="24"/>
    <m/>
    <n v="4"/>
    <n v="6"/>
    <n v="4"/>
    <n v="9"/>
    <n v="8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"/>
    <x v="120"/>
    <x v="1"/>
    <d v="2026-06-18T12:25:02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5"/>
    <x v="120"/>
    <x v="1"/>
    <d v="2026-06-18T12:25:02"/>
    <x v="43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4"/>
    <x v="120"/>
    <x v="1"/>
    <d v="2026-06-18T12:25:02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5"/>
    <x v="120"/>
    <x v="1"/>
    <d v="2026-06-18T12:25:02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6"/>
    <x v="120"/>
    <x v="1"/>
    <d v="2026-06-18T12:25:02"/>
    <x v="301"/>
    <n v="25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"/>
    <x v="120"/>
    <x v="1"/>
    <d v="2026-06-18T12:25:02"/>
    <x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8"/>
    <x v="121"/>
    <x v="9"/>
    <d v="2026-06-18T12:25:03"/>
    <x v="169"/>
    <m/>
    <m/>
    <m/>
    <n v="3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9"/>
    <x v="121"/>
    <x v="9"/>
    <d v="2026-06-18T12:25:03"/>
    <x v="261"/>
    <m/>
    <m/>
    <m/>
    <m/>
    <m/>
    <n v="82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0"/>
    <x v="121"/>
    <x v="9"/>
    <d v="2026-06-18T12:25:03"/>
    <x v="167"/>
    <m/>
    <m/>
    <m/>
    <m/>
    <m/>
    <m/>
    <m/>
    <n v="13"/>
    <m/>
    <n v="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1"/>
    <x v="121"/>
    <x v="9"/>
    <d v="2026-06-18T12:25:03"/>
    <x v="402"/>
    <n v="6.4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0"/>
    <x v="121"/>
    <x v="9"/>
    <d v="2026-06-18T12:25:03"/>
    <x v="9"/>
    <m/>
    <m/>
    <m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"/>
    <x v="121"/>
    <x v="9"/>
    <d v="2026-06-18T12:25:03"/>
    <x v="9"/>
    <m/>
    <m/>
    <m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26"/>
    <x v="121"/>
    <x v="9"/>
    <d v="2026-06-18T12:25:0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2"/>
    <x v="121"/>
    <x v="9"/>
    <d v="2026-06-18T12:25:03"/>
    <x v="221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3"/>
    <x v="121"/>
    <x v="9"/>
    <d v="2026-06-18T12:25:03"/>
    <x v="11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2"/>
    <x v="121"/>
    <x v="9"/>
    <d v="2026-06-18T12:25:03"/>
    <x v="171"/>
    <n v="60"/>
    <n v="93"/>
    <n v="5"/>
    <n v="8"/>
    <n v="12"/>
    <n v="18"/>
    <n v="16"/>
    <n v="41"/>
    <n v="30"/>
    <n v="14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3"/>
    <x v="121"/>
    <x v="9"/>
    <d v="2026-06-18T12:25:03"/>
    <x v="14"/>
    <n v="3"/>
    <n v="4"/>
    <m/>
    <n v="1"/>
    <m/>
    <m/>
    <n v="2"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4"/>
    <x v="121"/>
    <x v="9"/>
    <d v="2026-06-18T12:25:03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4"/>
    <x v="121"/>
    <x v="9"/>
    <d v="2026-06-18T12:25:03"/>
    <x v="272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5"/>
    <x v="121"/>
    <x v="9"/>
    <d v="2026-06-18T12:25:0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6"/>
    <x v="121"/>
    <x v="9"/>
    <d v="2026-06-18T12:25:03"/>
    <x v="272"/>
    <n v="7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7"/>
    <x v="121"/>
    <x v="9"/>
    <d v="2026-06-18T12:25:0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8"/>
    <x v="122"/>
    <x v="9"/>
    <d v="2026-06-18T12:25:03"/>
    <x v="196"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9"/>
    <x v="122"/>
    <x v="9"/>
    <d v="2026-06-18T12:25:03"/>
    <x v="46"/>
    <m/>
    <m/>
    <m/>
    <m/>
    <m/>
    <n v="46"/>
    <n v="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0"/>
    <x v="122"/>
    <x v="9"/>
    <d v="2026-06-18T12:25:03"/>
    <x v="13"/>
    <m/>
    <m/>
    <m/>
    <m/>
    <m/>
    <m/>
    <m/>
    <n v="1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1"/>
    <x v="122"/>
    <x v="9"/>
    <d v="2026-06-18T12:25:03"/>
    <x v="219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26"/>
    <x v="122"/>
    <x v="9"/>
    <d v="2026-06-18T12:25:0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22"/>
    <x v="122"/>
    <x v="9"/>
    <d v="2026-06-18T12:25:03"/>
    <x v="49"/>
    <m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2"/>
    <x v="122"/>
    <x v="9"/>
    <d v="2026-06-18T12:25:03"/>
    <x v="203"/>
    <n v="36"/>
    <n v="54"/>
    <m/>
    <n v="1"/>
    <n v="3"/>
    <n v="12"/>
    <n v="13"/>
    <n v="23"/>
    <n v="25"/>
    <n v="1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3"/>
    <x v="122"/>
    <x v="9"/>
    <d v="2026-06-18T12:25:03"/>
    <x v="30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5"/>
    <x v="122"/>
    <x v="9"/>
    <d v="2026-06-18T12:25:03"/>
    <x v="43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4"/>
    <x v="122"/>
    <x v="9"/>
    <d v="2026-06-18T12:25:03"/>
    <x v="345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5"/>
    <x v="122"/>
    <x v="9"/>
    <d v="2026-06-18T12:25:0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6"/>
    <x v="122"/>
    <x v="9"/>
    <d v="2026-06-18T12:25:03"/>
    <x v="345"/>
    <n v="99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7"/>
    <x v="122"/>
    <x v="9"/>
    <d v="2026-06-18T12:25:03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25"/>
    <x v="122"/>
    <x v="9"/>
    <d v="2026-06-18T12:25:03"/>
    <x v="137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8"/>
    <x v="123"/>
    <x v="9"/>
    <d v="2026-06-18T12:25:04"/>
    <x v="92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9"/>
    <x v="123"/>
    <x v="9"/>
    <d v="2026-06-18T12:25:04"/>
    <x v="408"/>
    <m/>
    <m/>
    <m/>
    <m/>
    <m/>
    <n v="34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0"/>
    <x v="123"/>
    <x v="9"/>
    <d v="2026-06-18T12:25:04"/>
    <x v="13"/>
    <m/>
    <m/>
    <m/>
    <m/>
    <m/>
    <m/>
    <m/>
    <n v="9"/>
    <m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1"/>
    <x v="123"/>
    <x v="9"/>
    <d v="2026-06-18T12:25:04"/>
    <x v="18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"/>
    <x v="123"/>
    <x v="9"/>
    <d v="2026-06-18T12:25:04"/>
    <x v="43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2"/>
    <x v="123"/>
    <x v="9"/>
    <d v="2026-06-18T12:25:04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2"/>
    <x v="123"/>
    <x v="9"/>
    <d v="2026-06-18T12:25:04"/>
    <x v="93"/>
    <n v="26"/>
    <n v="43"/>
    <n v="0"/>
    <n v="0"/>
    <n v="4"/>
    <n v="6"/>
    <n v="7"/>
    <n v="17"/>
    <n v="22"/>
    <n v="9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3"/>
    <x v="123"/>
    <x v="9"/>
    <d v="2026-06-18T12:25:04"/>
    <x v="30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7"/>
    <x v="123"/>
    <x v="9"/>
    <d v="2026-06-18T12:25:04"/>
    <x v="43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20"/>
    <x v="123"/>
    <x v="9"/>
    <d v="2026-06-18T12:25:04"/>
    <x v="30"/>
    <n v="1"/>
    <n v="0"/>
    <n v="0"/>
    <n v="0"/>
    <n v="0"/>
    <n v="0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4"/>
    <x v="123"/>
    <x v="9"/>
    <d v="2026-06-18T12:25:04"/>
    <x v="267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5"/>
    <x v="123"/>
    <x v="9"/>
    <d v="2026-06-18T12:25:04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6"/>
    <x v="123"/>
    <x v="9"/>
    <d v="2026-06-18T12:25:04"/>
    <x v="267"/>
    <n v="65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7"/>
    <x v="123"/>
    <x v="9"/>
    <d v="2026-06-18T12:25:04"/>
    <x v="167"/>
    <n v="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8"/>
    <x v="124"/>
    <x v="2"/>
    <d v="2026-06-18T12:25:04"/>
    <x v="21"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9"/>
    <x v="124"/>
    <x v="2"/>
    <d v="2026-06-18T12:25:04"/>
    <x v="31"/>
    <m/>
    <m/>
    <m/>
    <m/>
    <m/>
    <n v="40"/>
    <n v="3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0"/>
    <x v="124"/>
    <x v="2"/>
    <d v="2026-06-18T12:25:04"/>
    <x v="21"/>
    <m/>
    <m/>
    <m/>
    <m/>
    <m/>
    <m/>
    <m/>
    <n v="12"/>
    <m/>
    <n v="4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1"/>
    <x v="124"/>
    <x v="2"/>
    <d v="2026-06-18T12:25:04"/>
    <x v="19"/>
    <n v="3.2"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0"/>
    <x v="124"/>
    <x v="2"/>
    <d v="2026-06-18T12:25:04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"/>
    <x v="124"/>
    <x v="2"/>
    <d v="2026-06-18T12:25:04"/>
    <x v="0"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2"/>
    <x v="124"/>
    <x v="2"/>
    <d v="2026-06-18T12:25:04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21"/>
    <x v="124"/>
    <x v="2"/>
    <d v="2026-06-18T12:25:0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22"/>
    <x v="124"/>
    <x v="2"/>
    <d v="2026-06-18T12:25:04"/>
    <x v="148"/>
    <m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2"/>
    <x v="124"/>
    <x v="2"/>
    <d v="2026-06-18T12:25:04"/>
    <x v="204"/>
    <n v="32"/>
    <n v="50"/>
    <n v="3"/>
    <n v="3"/>
    <n v="2"/>
    <n v="5"/>
    <n v="7"/>
    <n v="20"/>
    <n v="18"/>
    <n v="14"/>
    <m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3"/>
    <x v="124"/>
    <x v="2"/>
    <d v="2026-06-18T12:25:04"/>
    <x v="2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4"/>
    <x v="124"/>
    <x v="2"/>
    <d v="2026-06-18T12:25:04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5"/>
    <x v="124"/>
    <x v="2"/>
    <d v="2026-06-18T12:25:04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4"/>
    <x v="124"/>
    <x v="2"/>
    <d v="2026-06-18T12:25:04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5"/>
    <x v="124"/>
    <x v="2"/>
    <d v="2026-06-18T12:25:0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6"/>
    <x v="124"/>
    <x v="2"/>
    <d v="2026-06-18T12:25:04"/>
    <x v="301"/>
    <n v="25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"/>
    <x v="124"/>
    <x v="2"/>
    <d v="2026-06-18T12:25:0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25"/>
    <x v="124"/>
    <x v="2"/>
    <d v="2026-06-18T12:25:04"/>
    <x v="117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8"/>
    <x v="125"/>
    <x v="10"/>
    <d v="2026-06-18T12:25:05"/>
    <x v="322"/>
    <m/>
    <m/>
    <m/>
    <n v="7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9"/>
    <x v="125"/>
    <x v="10"/>
    <d v="2026-06-18T12:25:05"/>
    <x v="403"/>
    <m/>
    <m/>
    <m/>
    <m/>
    <m/>
    <n v="178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0"/>
    <x v="125"/>
    <x v="10"/>
    <d v="2026-06-18T12:25:05"/>
    <x v="60"/>
    <m/>
    <m/>
    <m/>
    <m/>
    <m/>
    <m/>
    <m/>
    <n v="33"/>
    <m/>
    <n v="1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1"/>
    <x v="125"/>
    <x v="10"/>
    <d v="2026-06-18T12:25:05"/>
    <x v="417"/>
    <n v="1.6"/>
    <n v="29.6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0"/>
    <x v="125"/>
    <x v="10"/>
    <d v="2026-06-18T12:25:05"/>
    <x v="92"/>
    <m/>
    <m/>
    <m/>
    <n v="2"/>
    <m/>
    <n v="2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"/>
    <x v="125"/>
    <x v="10"/>
    <d v="2026-06-18T12:25:05"/>
    <x v="57"/>
    <m/>
    <m/>
    <m/>
    <n v="2"/>
    <m/>
    <n v="2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2"/>
    <x v="125"/>
    <x v="10"/>
    <d v="2026-06-18T12:25:05"/>
    <x v="83"/>
    <n v="0.8"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3"/>
    <x v="125"/>
    <x v="10"/>
    <d v="2026-06-18T12:25:05"/>
    <x v="418"/>
    <n v="7.4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2"/>
    <x v="125"/>
    <x v="10"/>
    <d v="2026-06-18T12:25:05"/>
    <x v="317"/>
    <m/>
    <m/>
    <n v="13.6"/>
    <n v="4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3"/>
    <x v="125"/>
    <x v="10"/>
    <d v="2026-06-18T12:25:05"/>
    <x v="19"/>
    <m/>
    <m/>
    <n v="9.1999999999999993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"/>
    <x v="125"/>
    <x v="10"/>
    <d v="2026-06-18T12:25:05"/>
    <x v="419"/>
    <n v="139"/>
    <n v="182"/>
    <n v="1"/>
    <n v="12"/>
    <n v="17"/>
    <n v="36"/>
    <n v="44"/>
    <n v="89"/>
    <n v="70"/>
    <n v="33"/>
    <m/>
    <n v="8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3"/>
    <x v="125"/>
    <x v="10"/>
    <d v="2026-06-18T12:25:05"/>
    <x v="4"/>
    <n v="13"/>
    <n v="7"/>
    <n v="1"/>
    <n v="1"/>
    <n v="3"/>
    <n v="1"/>
    <n v="0"/>
    <n v="1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4"/>
    <x v="125"/>
    <x v="10"/>
    <d v="2026-06-18T12:25:05"/>
    <x v="2"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5"/>
    <x v="125"/>
    <x v="10"/>
    <d v="2026-06-18T12:25:05"/>
    <x v="1"/>
    <n v="5"/>
    <n v="3"/>
    <m/>
    <m/>
    <n v="5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6"/>
    <x v="125"/>
    <x v="10"/>
    <d v="2026-06-18T12:25:05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7"/>
    <x v="125"/>
    <x v="10"/>
    <d v="2026-06-18T12:25:05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38"/>
    <x v="125"/>
    <x v="10"/>
    <d v="2026-06-18T12:25:0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18"/>
    <x v="125"/>
    <x v="10"/>
    <d v="2026-06-18T12:25:05"/>
    <x v="85"/>
    <n v="4.4000000000000004"/>
    <m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0"/>
    <x v="125"/>
    <x v="10"/>
    <d v="2026-06-18T12:25:05"/>
    <x v="90"/>
    <n v="4"/>
    <n v="1"/>
    <m/>
    <m/>
    <m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4"/>
    <x v="125"/>
    <x v="10"/>
    <d v="2026-06-18T12:25:05"/>
    <x v="2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4"/>
    <x v="125"/>
    <x v="10"/>
    <d v="2026-06-18T12:25:05"/>
    <x v="420"/>
    <n v="7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5"/>
    <x v="125"/>
    <x v="10"/>
    <d v="2026-06-18T12:25:05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6"/>
    <x v="125"/>
    <x v="10"/>
    <d v="2026-06-18T12:25:05"/>
    <x v="420"/>
    <n v="279"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7"/>
    <x v="125"/>
    <x v="10"/>
    <d v="2026-06-18T12:25:05"/>
    <x v="132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25"/>
    <x v="125"/>
    <x v="10"/>
    <d v="2026-06-18T12:25:05"/>
    <x v="39"/>
    <n v="1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"/>
    <x v="126"/>
    <x v="9"/>
    <d v="2026-06-18T12:25:05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9"/>
    <x v="126"/>
    <x v="9"/>
    <d v="2026-06-18T12:25:05"/>
    <x v="29"/>
    <m/>
    <m/>
    <m/>
    <m/>
    <m/>
    <n v="12"/>
    <n v="1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"/>
    <x v="126"/>
    <x v="9"/>
    <d v="2026-06-18T12:25:05"/>
    <x v="86"/>
    <m/>
    <m/>
    <m/>
    <m/>
    <m/>
    <m/>
    <m/>
    <n v="5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1"/>
    <x v="126"/>
    <x v="9"/>
    <d v="2026-06-18T12:25:05"/>
    <x v="135"/>
    <n v="0.8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0"/>
    <x v="126"/>
    <x v="9"/>
    <d v="2026-06-18T12:25:0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"/>
    <x v="126"/>
    <x v="9"/>
    <d v="2026-06-18T12:25:0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22"/>
    <x v="126"/>
    <x v="9"/>
    <d v="2026-06-18T12:25:05"/>
    <x v="99"/>
    <n v="3.2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2"/>
    <x v="126"/>
    <x v="9"/>
    <d v="2026-06-18T12:25:05"/>
    <x v="193"/>
    <n v="14"/>
    <n v="28"/>
    <n v="1"/>
    <n v="1"/>
    <n v="3"/>
    <n v="6"/>
    <n v="5"/>
    <n v="6"/>
    <n v="10"/>
    <n v="5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3"/>
    <x v="126"/>
    <x v="9"/>
    <d v="2026-06-18T12:25:05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5"/>
    <x v="126"/>
    <x v="9"/>
    <d v="2026-06-18T12:25:05"/>
    <x v="43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8"/>
    <x v="126"/>
    <x v="9"/>
    <d v="2026-06-18T12:25:05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20"/>
    <x v="126"/>
    <x v="9"/>
    <d v="2026-06-18T12:25:05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4"/>
    <x v="126"/>
    <x v="9"/>
    <d v="2026-06-18T12:25:05"/>
    <x v="421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"/>
    <x v="126"/>
    <x v="9"/>
    <d v="2026-06-18T12:25:05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6"/>
    <x v="126"/>
    <x v="9"/>
    <d v="2026-06-18T12:25:05"/>
    <x v="421"/>
    <n v="81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"/>
    <x v="126"/>
    <x v="9"/>
    <d v="2026-06-18T12:25:05"/>
    <x v="4"/>
    <n v="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25"/>
    <x v="126"/>
    <x v="9"/>
    <d v="2026-06-18T12:25:05"/>
    <x v="9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34"/>
    <x v="126"/>
    <x v="9"/>
    <d v="2026-06-18T12:25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8"/>
    <x v="129"/>
    <x v="2"/>
    <d v="2026-06-18T12:25:06"/>
    <x v="338"/>
    <m/>
    <m/>
    <m/>
    <n v="10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9"/>
    <x v="129"/>
    <x v="2"/>
    <d v="2026-06-18T12:25:06"/>
    <x v="422"/>
    <m/>
    <m/>
    <m/>
    <m/>
    <m/>
    <n v="172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0"/>
    <x v="129"/>
    <x v="2"/>
    <d v="2026-06-18T12:25:06"/>
    <x v="194"/>
    <m/>
    <m/>
    <m/>
    <m/>
    <m/>
    <m/>
    <m/>
    <n v="55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1"/>
    <x v="129"/>
    <x v="2"/>
    <d v="2026-06-18T12:25:06"/>
    <x v="423"/>
    <n v="16"/>
    <n v="31.2"/>
    <n v="1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0"/>
    <x v="129"/>
    <x v="2"/>
    <d v="2026-06-18T12:25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22"/>
    <x v="129"/>
    <x v="2"/>
    <d v="2026-06-18T12:25:06"/>
    <x v="18"/>
    <m/>
    <n v="4"/>
    <n v="5.2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23"/>
    <x v="129"/>
    <x v="2"/>
    <d v="2026-06-18T12:25:06"/>
    <x v="0"/>
    <m/>
    <n v="4.400000000000000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2"/>
    <x v="129"/>
    <x v="2"/>
    <d v="2026-06-18T12:25:06"/>
    <x v="285"/>
    <n v="152"/>
    <n v="220"/>
    <n v="6"/>
    <n v="13"/>
    <n v="44"/>
    <n v="49"/>
    <n v="29"/>
    <n v="81"/>
    <n v="69"/>
    <n v="55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3"/>
    <x v="129"/>
    <x v="2"/>
    <d v="2026-06-18T12:25:0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5"/>
    <x v="129"/>
    <x v="2"/>
    <d v="2026-06-18T12:25:06"/>
    <x v="0"/>
    <n v="3"/>
    <n v="3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4"/>
    <x v="129"/>
    <x v="2"/>
    <d v="2026-06-18T12:25:06"/>
    <x v="239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5"/>
    <x v="129"/>
    <x v="2"/>
    <d v="2026-06-18T12:25:06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6"/>
    <x v="129"/>
    <x v="2"/>
    <d v="2026-06-18T12:25:06"/>
    <x v="239"/>
    <n v="234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7"/>
    <x v="129"/>
    <x v="2"/>
    <d v="2026-06-18T12:25:06"/>
    <x v="415"/>
    <n v="1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8"/>
    <x v="130"/>
    <x v="12"/>
    <d v="2026-06-18T12:25:07"/>
    <x v="170"/>
    <m/>
    <m/>
    <m/>
    <n v="16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9"/>
    <x v="130"/>
    <x v="12"/>
    <d v="2026-06-18T12:25:07"/>
    <x v="139"/>
    <m/>
    <m/>
    <m/>
    <m/>
    <m/>
    <n v="56"/>
    <n v="6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"/>
    <x v="130"/>
    <x v="12"/>
    <d v="2026-06-18T12:25:07"/>
    <x v="26"/>
    <m/>
    <m/>
    <m/>
    <m/>
    <m/>
    <m/>
    <m/>
    <n v="8"/>
    <m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1"/>
    <x v="130"/>
    <x v="12"/>
    <d v="2026-06-18T12:25:07"/>
    <x v="424"/>
    <n v="2.4"/>
    <n v="6.4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0"/>
    <x v="130"/>
    <x v="12"/>
    <d v="2026-06-18T12:25:07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"/>
    <x v="130"/>
    <x v="12"/>
    <d v="2026-06-18T12:25:07"/>
    <x v="0"/>
    <m/>
    <m/>
    <n v="2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3"/>
    <x v="130"/>
    <x v="12"/>
    <d v="2026-06-18T12:25:07"/>
    <x v="22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2"/>
    <x v="130"/>
    <x v="12"/>
    <d v="2026-06-18T12:25:07"/>
    <x v="231"/>
    <m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3"/>
    <x v="130"/>
    <x v="12"/>
    <d v="2026-06-18T12:25:07"/>
    <x v="277"/>
    <m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"/>
    <x v="130"/>
    <x v="12"/>
    <d v="2026-06-18T12:25:07"/>
    <x v="139"/>
    <n v="50"/>
    <n v="70"/>
    <n v="1"/>
    <n v="2"/>
    <n v="11"/>
    <n v="8"/>
    <n v="21"/>
    <n v="28"/>
    <n v="32"/>
    <n v="9"/>
    <m/>
    <n v="1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3"/>
    <x v="130"/>
    <x v="12"/>
    <d v="2026-06-18T12:25:07"/>
    <x v="2"/>
    <m/>
    <n v="3"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4"/>
    <x v="130"/>
    <x v="12"/>
    <d v="2026-06-18T12:25:07"/>
    <x v="3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5"/>
    <x v="130"/>
    <x v="12"/>
    <d v="2026-06-18T12:25:07"/>
    <x v="69"/>
    <m/>
    <n v="4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4"/>
    <x v="130"/>
    <x v="12"/>
    <d v="2026-06-18T12:25:07"/>
    <x v="183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5"/>
    <x v="130"/>
    <x v="12"/>
    <d v="2026-06-18T12:25:07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7"/>
    <x v="130"/>
    <x v="12"/>
    <d v="2026-06-18T12:25:0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6"/>
    <x v="130"/>
    <x v="12"/>
    <d v="2026-06-18T12:25:07"/>
    <x v="183"/>
    <n v="7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7"/>
    <x v="130"/>
    <x v="12"/>
    <d v="2026-06-18T12:25:07"/>
    <x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8"/>
    <x v="130"/>
    <x v="12"/>
    <d v="2026-06-18T12:25:0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8"/>
    <x v="131"/>
    <x v="9"/>
    <d v="2026-06-18T12:25:07"/>
    <x v="303"/>
    <m/>
    <m/>
    <m/>
    <n v="156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9"/>
    <x v="131"/>
    <x v="9"/>
    <d v="2026-06-18T12:25:07"/>
    <x v="331"/>
    <m/>
    <m/>
    <m/>
    <m/>
    <m/>
    <n v="288"/>
    <n v="24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0"/>
    <x v="131"/>
    <x v="9"/>
    <d v="2026-06-18T12:25:07"/>
    <x v="425"/>
    <m/>
    <m/>
    <m/>
    <m/>
    <m/>
    <m/>
    <m/>
    <n v="75"/>
    <m/>
    <n v="38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1"/>
    <x v="131"/>
    <x v="9"/>
    <d v="2026-06-18T12:25:07"/>
    <x v="426"/>
    <n v="21.6"/>
    <n v="44.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0"/>
    <x v="131"/>
    <x v="9"/>
    <d v="2026-06-18T12:25:07"/>
    <x v="39"/>
    <m/>
    <m/>
    <m/>
    <n v="4"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"/>
    <x v="131"/>
    <x v="9"/>
    <d v="2026-06-18T12:25:07"/>
    <x v="21"/>
    <m/>
    <m/>
    <n v="6"/>
    <n v="4"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2"/>
    <x v="131"/>
    <x v="9"/>
    <d v="2026-06-18T12:25:07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3"/>
    <x v="131"/>
    <x v="9"/>
    <d v="2026-06-18T12:25:07"/>
    <x v="427"/>
    <m/>
    <n v="7.4"/>
    <n v="8.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2"/>
    <x v="131"/>
    <x v="9"/>
    <d v="2026-06-18T12:25:07"/>
    <x v="182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3"/>
    <x v="131"/>
    <x v="9"/>
    <d v="2026-06-18T12:25:07"/>
    <x v="19"/>
    <m/>
    <n v="8.4"/>
    <n v="2.4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"/>
    <x v="131"/>
    <x v="9"/>
    <d v="2026-06-18T12:25:07"/>
    <x v="428"/>
    <n v="253"/>
    <n v="378"/>
    <n v="8"/>
    <n v="15"/>
    <n v="48"/>
    <n v="78"/>
    <n v="67"/>
    <n v="144"/>
    <n v="125"/>
    <n v="81"/>
    <m/>
    <n v="19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3"/>
    <x v="131"/>
    <x v="9"/>
    <d v="2026-06-18T12:25:07"/>
    <x v="18"/>
    <n v="8"/>
    <n v="4"/>
    <m/>
    <m/>
    <n v="3"/>
    <n v="2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4"/>
    <x v="131"/>
    <x v="9"/>
    <d v="2026-06-18T12:25:07"/>
    <x v="69"/>
    <n v="2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5"/>
    <x v="131"/>
    <x v="9"/>
    <d v="2026-06-18T12:25:07"/>
    <x v="1"/>
    <n v="2"/>
    <n v="6"/>
    <n v="2"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6"/>
    <x v="131"/>
    <x v="9"/>
    <d v="2026-06-18T12:25:0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7"/>
    <x v="131"/>
    <x v="9"/>
    <d v="2026-06-18T12:25:0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8"/>
    <x v="131"/>
    <x v="9"/>
    <d v="2026-06-18T12:25:07"/>
    <x v="238"/>
    <n v="3.2"/>
    <n v="4"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9"/>
    <x v="131"/>
    <x v="9"/>
    <d v="2026-06-18T12:25:07"/>
    <x v="85"/>
    <m/>
    <n v="4.8"/>
    <n v="4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0"/>
    <x v="131"/>
    <x v="9"/>
    <d v="2026-06-18T12:25:07"/>
    <x v="43"/>
    <n v="2"/>
    <n v="0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4"/>
    <x v="131"/>
    <x v="9"/>
    <d v="2026-06-18T12:25:07"/>
    <x v="9"/>
    <n v="4"/>
    <n v="6"/>
    <n v="1"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4"/>
    <x v="131"/>
    <x v="9"/>
    <d v="2026-06-18T12:25:07"/>
    <x v="429"/>
    <n v="6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5"/>
    <x v="131"/>
    <x v="9"/>
    <d v="2026-06-18T12:25:07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6"/>
    <x v="131"/>
    <x v="9"/>
    <d v="2026-06-18T12:25:07"/>
    <x v="429"/>
    <n v="244"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7"/>
    <x v="131"/>
    <x v="9"/>
    <d v="2026-06-18T12:25:07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5"/>
    <x v="131"/>
    <x v="9"/>
    <d v="2026-06-18T12:25:07"/>
    <x v="17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8"/>
    <x v="132"/>
    <x v="2"/>
    <d v="2026-06-18T12:25:08"/>
    <x v="32"/>
    <m/>
    <m/>
    <m/>
    <n v="116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9"/>
    <x v="132"/>
    <x v="2"/>
    <d v="2026-06-18T12:25:08"/>
    <x v="256"/>
    <m/>
    <m/>
    <m/>
    <m/>
    <m/>
    <n v="340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0"/>
    <x v="132"/>
    <x v="2"/>
    <d v="2026-06-18T12:25:08"/>
    <x v="234"/>
    <m/>
    <m/>
    <m/>
    <m/>
    <m/>
    <m/>
    <m/>
    <n v="56"/>
    <m/>
    <n v="20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1"/>
    <x v="132"/>
    <x v="2"/>
    <d v="2026-06-18T12:25:08"/>
    <x v="430"/>
    <n v="12.8"/>
    <n v="28"/>
    <n v="10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0"/>
    <x v="132"/>
    <x v="2"/>
    <d v="2026-06-18T12:25:08"/>
    <x v="21"/>
    <m/>
    <m/>
    <m/>
    <n v="0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"/>
    <x v="132"/>
    <x v="2"/>
    <d v="2026-06-18T12:25:08"/>
    <x v="95"/>
    <m/>
    <n v="1"/>
    <n v="12"/>
    <n v="0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2"/>
    <x v="132"/>
    <x v="2"/>
    <d v="2026-06-18T12:25:08"/>
    <x v="91"/>
    <m/>
    <n v="1.6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3"/>
    <x v="132"/>
    <x v="2"/>
    <d v="2026-06-18T12:25:08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1"/>
    <x v="132"/>
    <x v="2"/>
    <d v="2026-06-18T12:25:08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2"/>
    <x v="132"/>
    <x v="2"/>
    <d v="2026-06-18T12:25:08"/>
    <x v="219"/>
    <n v="4.8"/>
    <m/>
    <n v="0.8"/>
    <n v="3.2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3"/>
    <x v="132"/>
    <x v="2"/>
    <d v="2026-06-18T12:25:08"/>
    <x v="18"/>
    <m/>
    <n v="4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"/>
    <x v="132"/>
    <x v="2"/>
    <d v="2026-06-18T12:25:08"/>
    <x v="431"/>
    <n v="168"/>
    <n v="406"/>
    <n v="6"/>
    <n v="11"/>
    <n v="49"/>
    <n v="58"/>
    <n v="69"/>
    <n v="170"/>
    <n v="128"/>
    <n v="56"/>
    <m/>
    <n v="10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3"/>
    <x v="132"/>
    <x v="2"/>
    <d v="2026-06-18T12:25:08"/>
    <x v="144"/>
    <n v="8"/>
    <n v="11"/>
    <m/>
    <n v="1"/>
    <n v="6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4"/>
    <x v="132"/>
    <x v="2"/>
    <d v="2026-06-18T12:25:08"/>
    <x v="2"/>
    <n v="2"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5"/>
    <x v="132"/>
    <x v="2"/>
    <d v="2026-06-18T12:25:08"/>
    <x v="14"/>
    <n v="5"/>
    <n v="2"/>
    <n v="1"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6"/>
    <x v="132"/>
    <x v="2"/>
    <d v="2026-06-18T12:25:08"/>
    <x v="18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7"/>
    <x v="132"/>
    <x v="2"/>
    <d v="2026-06-18T12:25:08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8"/>
    <x v="132"/>
    <x v="2"/>
    <d v="2026-06-18T12:25:08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0"/>
    <x v="132"/>
    <x v="2"/>
    <d v="2026-06-18T12:25:08"/>
    <x v="86"/>
    <n v="4"/>
    <n v="7"/>
    <m/>
    <m/>
    <n v="1"/>
    <n v="2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4"/>
    <x v="132"/>
    <x v="2"/>
    <d v="2026-06-18T12:25:08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4"/>
    <x v="132"/>
    <x v="2"/>
    <d v="2026-06-18T12:25:08"/>
    <x v="403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5"/>
    <x v="132"/>
    <x v="2"/>
    <d v="2026-06-18T12:25:08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6"/>
    <x v="132"/>
    <x v="2"/>
    <d v="2026-06-18T12:25:08"/>
    <x v="403"/>
    <n v="114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"/>
    <x v="132"/>
    <x v="2"/>
    <d v="2026-06-18T12:25:08"/>
    <x v="132"/>
    <n v="1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5"/>
    <x v="132"/>
    <x v="2"/>
    <d v="2026-06-18T12:25:08"/>
    <x v="202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34"/>
    <x v="132"/>
    <x v="2"/>
    <d v="2026-06-18T12:25:08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8"/>
    <x v="119"/>
    <x v="1"/>
    <d v="2026-06-18T13:05:29"/>
    <x v="63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9"/>
    <x v="119"/>
    <x v="1"/>
    <d v="2026-06-18T13:05:29"/>
    <x v="70"/>
    <m/>
    <m/>
    <m/>
    <m/>
    <m/>
    <n v="1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0"/>
    <x v="119"/>
    <x v="1"/>
    <d v="2026-06-18T13:05:29"/>
    <x v="145"/>
    <m/>
    <m/>
    <m/>
    <m/>
    <m/>
    <m/>
    <m/>
    <n v="4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1"/>
    <x v="119"/>
    <x v="1"/>
    <d v="2026-06-18T13:05:29"/>
    <x v="354"/>
    <n v="2.4"/>
    <n v="1.6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0"/>
    <x v="119"/>
    <x v="1"/>
    <d v="2026-06-18T13:05:2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"/>
    <x v="119"/>
    <x v="1"/>
    <d v="2026-06-18T13:05:2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22"/>
    <x v="119"/>
    <x v="1"/>
    <d v="2026-06-18T13:05:29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23"/>
    <x v="119"/>
    <x v="1"/>
    <d v="2026-06-18T13:05:29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2"/>
    <x v="119"/>
    <x v="1"/>
    <d v="2026-06-18T13:05:29"/>
    <x v="181"/>
    <n v="15"/>
    <n v="37"/>
    <n v="1"/>
    <n v="1"/>
    <n v="5"/>
    <n v="8"/>
    <n v="7"/>
    <n v="9"/>
    <n v="13"/>
    <n v="4"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3"/>
    <x v="119"/>
    <x v="1"/>
    <d v="2026-06-18T13:05:29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5"/>
    <x v="119"/>
    <x v="1"/>
    <d v="2026-06-18T13:05:29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4"/>
    <x v="119"/>
    <x v="1"/>
    <d v="2026-06-18T13:05:29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"/>
    <x v="119"/>
    <x v="1"/>
    <d v="2026-06-18T13:05:29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6"/>
    <x v="119"/>
    <x v="1"/>
    <d v="2026-06-18T13:05:29"/>
    <x v="196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7"/>
    <x v="119"/>
    <x v="1"/>
    <d v="2026-06-18T13:05:29"/>
    <x v="15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8"/>
    <x v="128"/>
    <x v="2"/>
    <d v="2026-06-18T16:38:48"/>
    <x v="432"/>
    <m/>
    <m/>
    <m/>
    <n v="12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9"/>
    <x v="128"/>
    <x v="2"/>
    <d v="2026-06-18T16:38:48"/>
    <x v="433"/>
    <m/>
    <m/>
    <m/>
    <m/>
    <m/>
    <n v="299"/>
    <n v="23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0"/>
    <x v="128"/>
    <x v="2"/>
    <d v="2026-06-18T16:38:48"/>
    <x v="434"/>
    <m/>
    <m/>
    <m/>
    <m/>
    <m/>
    <m/>
    <m/>
    <n v="60"/>
    <m/>
    <n v="26"/>
    <n v="1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1"/>
    <x v="128"/>
    <x v="2"/>
    <d v="2026-06-18T16:38:48"/>
    <x v="383"/>
    <n v="4"/>
    <n v="44"/>
    <n v="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3"/>
    <x v="128"/>
    <x v="2"/>
    <d v="2026-06-18T16:38:48"/>
    <x v="99"/>
    <m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"/>
    <x v="128"/>
    <x v="2"/>
    <d v="2026-06-18T16:38:48"/>
    <x v="435"/>
    <n v="247"/>
    <n v="324"/>
    <n v="4"/>
    <n v="21"/>
    <n v="38"/>
    <n v="60"/>
    <n v="74"/>
    <n v="150"/>
    <n v="123"/>
    <n v="60"/>
    <m/>
    <n v="13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3"/>
    <x v="128"/>
    <x v="2"/>
    <d v="2026-06-18T16:38:48"/>
    <x v="13"/>
    <n v="9"/>
    <n v="6"/>
    <m/>
    <n v="2"/>
    <m/>
    <m/>
    <n v="1"/>
    <n v="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4"/>
    <x v="128"/>
    <x v="2"/>
    <d v="2026-06-18T16:38:48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5"/>
    <x v="128"/>
    <x v="2"/>
    <d v="2026-06-18T16:38:48"/>
    <x v="90"/>
    <n v="2"/>
    <n v="3"/>
    <m/>
    <n v="1"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6"/>
    <x v="128"/>
    <x v="2"/>
    <d v="2026-06-18T16:38:48"/>
    <x v="0"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7"/>
    <x v="128"/>
    <x v="2"/>
    <d v="2026-06-18T16:38:48"/>
    <x v="15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8"/>
    <x v="128"/>
    <x v="2"/>
    <d v="2026-06-18T16:38:48"/>
    <x v="278"/>
    <n v="4.4000000000000004"/>
    <m/>
    <n v="10"/>
    <n v="4.400000000000000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9"/>
    <x v="128"/>
    <x v="2"/>
    <d v="2026-06-18T16:38:48"/>
    <x v="113"/>
    <m/>
    <m/>
    <n v="2.4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0"/>
    <x v="128"/>
    <x v="2"/>
    <d v="2026-06-18T16:38:48"/>
    <x v="86"/>
    <n v="8"/>
    <n v="3"/>
    <m/>
    <m/>
    <n v="1"/>
    <n v="2"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4"/>
    <x v="128"/>
    <x v="2"/>
    <d v="2026-06-18T16:38:48"/>
    <x v="1"/>
    <n v="3"/>
    <n v="5"/>
    <n v="1"/>
    <m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4"/>
    <x v="128"/>
    <x v="2"/>
    <d v="2026-06-18T16:38:48"/>
    <x v="436"/>
    <n v="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5"/>
    <x v="128"/>
    <x v="2"/>
    <d v="2026-06-18T16:38:48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6"/>
    <x v="128"/>
    <x v="2"/>
    <d v="2026-06-18T16:38:48"/>
    <x v="436"/>
    <n v="205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"/>
    <x v="128"/>
    <x v="2"/>
    <d v="2026-06-18T16:38:48"/>
    <x v="57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5"/>
    <x v="128"/>
    <x v="2"/>
    <d v="2026-06-18T16:38:48"/>
    <x v="55"/>
    <n v="25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34"/>
    <x v="128"/>
    <x v="2"/>
    <d v="2026-06-18T16:38:48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8"/>
    <x v="134"/>
    <x v="14"/>
    <d v="2026-07-17T15:28:07"/>
    <x v="61"/>
    <m/>
    <m/>
    <m/>
    <n v="74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9"/>
    <x v="134"/>
    <x v="14"/>
    <d v="2026-07-17T15:28:07"/>
    <x v="437"/>
    <m/>
    <m/>
    <m/>
    <m/>
    <m/>
    <n v="126"/>
    <n v="8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0"/>
    <x v="134"/>
    <x v="14"/>
    <d v="2026-07-17T15:28:07"/>
    <x v="173"/>
    <m/>
    <m/>
    <m/>
    <m/>
    <m/>
    <m/>
    <m/>
    <n v="44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1"/>
    <x v="134"/>
    <x v="14"/>
    <d v="2026-07-17T15:28:07"/>
    <x v="438"/>
    <n v="5.6"/>
    <n v="13.6"/>
    <n v="6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0"/>
    <x v="134"/>
    <x v="14"/>
    <d v="2026-07-17T15:28:0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"/>
    <x v="134"/>
    <x v="14"/>
    <d v="2026-07-17T15:28:07"/>
    <x v="43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2"/>
    <x v="134"/>
    <x v="14"/>
    <d v="2026-07-17T15:28:07"/>
    <x v="80"/>
    <n v="1.6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8"/>
    <x v="127"/>
    <x v="1"/>
    <d v="2026-06-18T16:36:40"/>
    <x v="193"/>
    <m/>
    <m/>
    <m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9"/>
    <x v="127"/>
    <x v="1"/>
    <d v="2026-06-18T16:36:40"/>
    <x v="131"/>
    <m/>
    <m/>
    <m/>
    <m/>
    <m/>
    <n v="4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10"/>
    <x v="127"/>
    <x v="1"/>
    <d v="2026-06-18T16:36:40"/>
    <x v="39"/>
    <m/>
    <m/>
    <m/>
    <m/>
    <m/>
    <m/>
    <m/>
    <n v="9"/>
    <m/>
    <n v="6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11"/>
    <x v="127"/>
    <x v="1"/>
    <d v="2026-06-18T16:36:40"/>
    <x v="439"/>
    <n v="3.2"/>
    <n v="12.8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0"/>
    <x v="127"/>
    <x v="1"/>
    <d v="2026-06-18T16:36:4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1"/>
    <x v="127"/>
    <x v="1"/>
    <d v="2026-06-18T16:36:4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22"/>
    <x v="127"/>
    <x v="1"/>
    <d v="2026-06-18T16:36:40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23"/>
    <x v="127"/>
    <x v="1"/>
    <d v="2026-06-18T16:36:40"/>
    <x v="49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3"/>
    <x v="134"/>
    <x v="14"/>
    <d v="2026-07-17T15:28:07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"/>
    <x v="134"/>
    <x v="14"/>
    <d v="2026-07-17T15:28:07"/>
    <x v="140"/>
    <n v="123"/>
    <n v="137"/>
    <n v="2"/>
    <n v="7"/>
    <n v="28"/>
    <n v="37"/>
    <n v="33"/>
    <n v="63"/>
    <n v="42"/>
    <n v="4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"/>
    <x v="134"/>
    <x v="14"/>
    <d v="2026-07-17T15:28:07"/>
    <x v="43"/>
    <n v="2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5"/>
    <x v="134"/>
    <x v="14"/>
    <d v="2026-07-17T15:28:07"/>
    <x v="2"/>
    <n v="2"/>
    <n v="1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"/>
    <x v="134"/>
    <x v="14"/>
    <d v="2026-07-17T15:28:07"/>
    <x v="251"/>
    <n v="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"/>
    <x v="134"/>
    <x v="14"/>
    <d v="2026-07-17T15:28:07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"/>
    <x v="134"/>
    <x v="14"/>
    <d v="2026-07-17T15:28:07"/>
    <x v="251"/>
    <n v="237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"/>
    <x v="134"/>
    <x v="14"/>
    <d v="2026-07-17T15:28:07"/>
    <x v="415"/>
    <n v="19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"/>
    <x v="137"/>
    <x v="17"/>
    <d v="2026-07-17T15:28:09"/>
    <x v="440"/>
    <n v="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"/>
    <x v="137"/>
    <x v="17"/>
    <d v="2026-07-17T15:28:09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9"/>
    <x v="137"/>
    <x v="17"/>
    <d v="2026-07-17T15:28:0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"/>
    <x v="137"/>
    <x v="17"/>
    <d v="2026-07-17T15:28:09"/>
    <x v="440"/>
    <n v="223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"/>
    <x v="137"/>
    <x v="17"/>
    <d v="2026-07-17T15:28:09"/>
    <x v="115"/>
    <n v="11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1"/>
    <x v="137"/>
    <x v="17"/>
    <d v="2026-07-17T15:28:09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"/>
    <x v="138"/>
    <x v="18"/>
    <d v="2026-07-17T15:28:09"/>
    <x v="441"/>
    <m/>
    <m/>
    <m/>
    <n v="108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9"/>
    <x v="138"/>
    <x v="18"/>
    <d v="2026-07-17T15:28:09"/>
    <x v="442"/>
    <m/>
    <m/>
    <m/>
    <m/>
    <m/>
    <n v="214"/>
    <n v="14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0"/>
    <x v="138"/>
    <x v="18"/>
    <d v="2026-07-17T15:28:09"/>
    <x v="199"/>
    <m/>
    <m/>
    <m/>
    <m/>
    <m/>
    <m/>
    <m/>
    <n v="30"/>
    <m/>
    <n v="2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1"/>
    <x v="138"/>
    <x v="18"/>
    <d v="2026-07-17T15:28:09"/>
    <x v="368"/>
    <n v="22.4"/>
    <n v="59.2"/>
    <n v="8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0"/>
    <x v="138"/>
    <x v="18"/>
    <d v="2026-07-17T15:28:09"/>
    <x v="1"/>
    <m/>
    <m/>
    <m/>
    <n v="6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"/>
    <x v="138"/>
    <x v="18"/>
    <d v="2026-07-17T15:28:09"/>
    <x v="0"/>
    <m/>
    <n v="0"/>
    <n v="1"/>
    <n v="3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2"/>
    <x v="138"/>
    <x v="18"/>
    <d v="2026-07-17T15:28:09"/>
    <x v="50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2"/>
    <x v="138"/>
    <x v="18"/>
    <d v="2026-07-17T15:28:09"/>
    <x v="108"/>
    <n v="0"/>
    <n v="3.6"/>
    <n v="4.4000000000000004"/>
    <n v="0"/>
    <n v="6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3"/>
    <x v="138"/>
    <x v="18"/>
    <d v="2026-07-17T15:28:09"/>
    <x v="182"/>
    <n v="3.2"/>
    <n v="0"/>
    <n v="2.8"/>
    <n v="0"/>
    <n v="3.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"/>
    <x v="138"/>
    <x v="18"/>
    <d v="2026-07-17T15:28:09"/>
    <x v="292"/>
    <n v="178"/>
    <n v="196"/>
    <n v="9"/>
    <n v="15"/>
    <n v="32"/>
    <n v="54"/>
    <n v="37"/>
    <n v="107"/>
    <n v="74"/>
    <n v="30"/>
    <m/>
    <n v="1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"/>
    <x v="138"/>
    <x v="18"/>
    <d v="2026-07-17T15:28:09"/>
    <x v="90"/>
    <n v="4"/>
    <n v="1"/>
    <n v="0"/>
    <n v="0"/>
    <n v="1"/>
    <n v="3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5"/>
    <x v="138"/>
    <x v="18"/>
    <d v="2026-07-17T15:28:09"/>
    <x v="1"/>
    <n v="4"/>
    <n v="4"/>
    <n v="1"/>
    <n v="1"/>
    <n v="2"/>
    <n v="0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"/>
    <x v="138"/>
    <x v="18"/>
    <d v="2026-07-17T15:28:09"/>
    <x v="443"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"/>
    <x v="138"/>
    <x v="18"/>
    <d v="2026-07-17T15:28:0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6"/>
    <x v="138"/>
    <x v="18"/>
    <d v="2026-07-17T15:28:09"/>
    <x v="443"/>
    <n v="191"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"/>
    <x v="138"/>
    <x v="18"/>
    <d v="2026-07-17T15:28:09"/>
    <x v="1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8"/>
    <x v="139"/>
    <x v="1"/>
    <d v="2026-07-17T15:28:10"/>
    <x v="444"/>
    <m/>
    <m/>
    <m/>
    <n v="11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9"/>
    <x v="139"/>
    <x v="1"/>
    <d v="2026-07-17T15:28:10"/>
    <x v="300"/>
    <m/>
    <m/>
    <m/>
    <m/>
    <m/>
    <n v="248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0"/>
    <x v="139"/>
    <x v="1"/>
    <d v="2026-07-17T15:28:10"/>
    <x v="445"/>
    <m/>
    <m/>
    <m/>
    <m/>
    <m/>
    <m/>
    <m/>
    <n v="93"/>
    <m/>
    <n v="2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1"/>
    <x v="139"/>
    <x v="1"/>
    <d v="2026-07-17T15:28:10"/>
    <x v="249"/>
    <n v="24.8"/>
    <n v="32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3"/>
    <x v="139"/>
    <x v="1"/>
    <d v="2026-07-17T15:28:10"/>
    <x v="446"/>
    <n v="9.6199999999999992"/>
    <n v="9.6199999999999992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1"/>
    <x v="139"/>
    <x v="1"/>
    <d v="2026-07-17T15:28:10"/>
    <x v="83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2"/>
    <x v="139"/>
    <x v="1"/>
    <d v="2026-07-17T15:28:10"/>
    <x v="49"/>
    <m/>
    <m/>
    <m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3"/>
    <x v="139"/>
    <x v="1"/>
    <d v="2026-07-17T15:28:10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"/>
    <x v="139"/>
    <x v="1"/>
    <d v="2026-07-17T15:28:10"/>
    <x v="447"/>
    <n v="217"/>
    <n v="286"/>
    <n v="11"/>
    <n v="12"/>
    <n v="38"/>
    <n v="56"/>
    <n v="66"/>
    <n v="124"/>
    <n v="66"/>
    <n v="93"/>
    <m/>
    <n v="1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4"/>
    <x v="139"/>
    <x v="1"/>
    <d v="2026-07-17T15:28:10"/>
    <x v="14"/>
    <n v="3"/>
    <n v="4"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5"/>
    <x v="139"/>
    <x v="1"/>
    <d v="2026-07-17T15:28:10"/>
    <x v="2"/>
    <m/>
    <n v="3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6"/>
    <x v="139"/>
    <x v="1"/>
    <d v="2026-07-17T15:28:10"/>
    <x v="167"/>
    <n v="1"/>
    <m/>
    <n v="4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7"/>
    <x v="139"/>
    <x v="1"/>
    <d v="2026-07-17T15:28:10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8"/>
    <x v="139"/>
    <x v="1"/>
    <d v="2026-07-17T15:28:10"/>
    <x v="448"/>
    <n v="13.2"/>
    <n v="25.6"/>
    <n v="61.6"/>
    <n v="26.4"/>
    <n v="9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9"/>
    <x v="139"/>
    <x v="1"/>
    <d v="2026-07-17T15:28:10"/>
    <x v="449"/>
    <n v="4"/>
    <n v="15.6"/>
    <n v="28.4"/>
    <n v="4.4000000000000004"/>
    <n v="7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0"/>
    <x v="139"/>
    <x v="1"/>
    <d v="2026-07-17T15:28:10"/>
    <x v="57"/>
    <n v="14"/>
    <n v="14"/>
    <n v="1"/>
    <m/>
    <n v="2"/>
    <n v="5"/>
    <n v="6"/>
    <n v="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4"/>
    <x v="139"/>
    <x v="1"/>
    <d v="2026-07-17T15:28:10"/>
    <x v="201"/>
    <n v="30"/>
    <n v="23"/>
    <n v="4"/>
    <n v="11"/>
    <n v="22"/>
    <n v="9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4"/>
    <x v="139"/>
    <x v="1"/>
    <d v="2026-07-17T15:28:10"/>
    <x v="450"/>
    <n v="1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5"/>
    <x v="139"/>
    <x v="1"/>
    <d v="2026-07-17T15:28:10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0"/>
    <x v="139"/>
    <x v="1"/>
    <d v="2026-07-17T15:28:10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6"/>
    <x v="139"/>
    <x v="1"/>
    <d v="2026-07-17T15:28:10"/>
    <x v="450"/>
    <n v="425"/>
    <n v="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"/>
    <x v="139"/>
    <x v="1"/>
    <d v="2026-07-17T15:28:10"/>
    <x v="190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2"/>
    <x v="139"/>
    <x v="1"/>
    <d v="2026-07-17T15:28:10"/>
    <x v="18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"/>
    <x v="140"/>
    <x v="1"/>
    <d v="2026-07-17T15:28:11"/>
    <x v="77"/>
    <m/>
    <m/>
    <m/>
    <n v="66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9"/>
    <x v="140"/>
    <x v="1"/>
    <d v="2026-07-17T15:28:11"/>
    <x v="451"/>
    <m/>
    <m/>
    <m/>
    <m/>
    <m/>
    <n v="166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0"/>
    <x v="140"/>
    <x v="1"/>
    <d v="2026-07-17T15:28:11"/>
    <x v="213"/>
    <m/>
    <m/>
    <m/>
    <m/>
    <m/>
    <m/>
    <m/>
    <n v="43"/>
    <m/>
    <n v="18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1"/>
    <x v="140"/>
    <x v="1"/>
    <d v="2026-07-17T15:28:11"/>
    <x v="452"/>
    <n v="22.4"/>
    <n v="36"/>
    <n v="9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0"/>
    <x v="140"/>
    <x v="1"/>
    <d v="2026-07-17T15:28:11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"/>
    <x v="140"/>
    <x v="1"/>
    <d v="2026-07-17T15:28:11"/>
    <x v="1"/>
    <m/>
    <m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6"/>
    <x v="140"/>
    <x v="1"/>
    <d v="2026-07-17T15:28:11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1"/>
    <x v="140"/>
    <x v="1"/>
    <d v="2026-07-17T15:28:11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2"/>
    <x v="140"/>
    <x v="1"/>
    <d v="2026-07-17T15:28:11"/>
    <x v="174"/>
    <m/>
    <m/>
    <n v="13.2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3"/>
    <x v="140"/>
    <x v="1"/>
    <d v="2026-07-17T15:28:11"/>
    <x v="92"/>
    <n v="3.2"/>
    <n v="1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"/>
    <x v="140"/>
    <x v="1"/>
    <d v="2026-07-17T15:28:11"/>
    <x v="300"/>
    <n v="134"/>
    <n v="246"/>
    <n v="9"/>
    <n v="11"/>
    <n v="38"/>
    <n v="33"/>
    <n v="56"/>
    <n v="83"/>
    <n v="72"/>
    <n v="43"/>
    <m/>
    <n v="9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3"/>
    <x v="140"/>
    <x v="1"/>
    <d v="2026-07-17T15:28:11"/>
    <x v="90"/>
    <n v="2"/>
    <n v="3"/>
    <m/>
    <m/>
    <n v="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4"/>
    <x v="140"/>
    <x v="1"/>
    <d v="2026-07-17T15:28:1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5"/>
    <x v="140"/>
    <x v="1"/>
    <d v="2026-07-17T15:28:11"/>
    <x v="18"/>
    <n v="3"/>
    <n v="9"/>
    <n v="1"/>
    <n v="3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6"/>
    <x v="140"/>
    <x v="1"/>
    <d v="2026-07-17T15:28:11"/>
    <x v="90"/>
    <n v="1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7"/>
    <x v="140"/>
    <x v="1"/>
    <d v="2026-07-17T15:28:1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0"/>
    <x v="140"/>
    <x v="1"/>
    <d v="2026-07-17T15:28:11"/>
    <x v="69"/>
    <n v="3"/>
    <n v="1"/>
    <n v="1"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24"/>
    <x v="140"/>
    <x v="1"/>
    <d v="2026-07-17T15:28:11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4"/>
    <x v="140"/>
    <x v="1"/>
    <d v="2026-07-17T15:28:11"/>
    <x v="453"/>
    <n v="7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2"/>
    <x v="127"/>
    <x v="1"/>
    <d v="2026-06-18T16:36:40"/>
    <x v="184"/>
    <n v="36"/>
    <n v="43"/>
    <n v="1"/>
    <n v="5"/>
    <n v="6"/>
    <n v="8"/>
    <n v="13"/>
    <n v="22"/>
    <n v="9"/>
    <n v="9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3"/>
    <x v="127"/>
    <x v="1"/>
    <d v="2026-06-18T16:36:4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15"/>
    <x v="127"/>
    <x v="1"/>
    <d v="2026-06-18T16:36:40"/>
    <x v="2"/>
    <n v="3"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33"/>
    <x v="127"/>
    <x v="1"/>
    <d v="2026-06-18T16:36:4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20"/>
    <x v="127"/>
    <x v="1"/>
    <d v="2026-06-18T16:36:40"/>
    <x v="30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4"/>
    <x v="127"/>
    <x v="1"/>
    <d v="2026-06-18T16:36:40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5"/>
    <x v="127"/>
    <x v="1"/>
    <d v="2026-06-18T16:36:4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6"/>
    <x v="127"/>
    <x v="1"/>
    <d v="2026-06-18T16:36:40"/>
    <x v="131"/>
    <n v="2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"/>
    <x v="127"/>
    <x v="1"/>
    <d v="2026-06-18T16:36:40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0"/>
    <x v="128"/>
    <x v="2"/>
    <d v="2026-06-18T16:38:48"/>
    <x v="21"/>
    <m/>
    <m/>
    <m/>
    <m/>
    <n v="2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"/>
    <x v="128"/>
    <x v="2"/>
    <d v="2026-06-18T16:38:48"/>
    <x v="21"/>
    <m/>
    <m/>
    <m/>
    <m/>
    <n v="2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6"/>
    <x v="128"/>
    <x v="2"/>
    <d v="2026-06-18T16:38:4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2"/>
    <x v="128"/>
    <x v="2"/>
    <d v="2026-06-18T16:38:48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3"/>
    <x v="128"/>
    <x v="2"/>
    <d v="2026-06-18T16:38:48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1"/>
    <x v="128"/>
    <x v="2"/>
    <d v="2026-06-18T16:38:48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2"/>
    <x v="128"/>
    <x v="2"/>
    <d v="2026-06-18T16:38:48"/>
    <x v="148"/>
    <m/>
    <m/>
    <n v="3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5"/>
    <x v="134"/>
    <x v="14"/>
    <d v="2026-07-17T15:28:07"/>
    <x v="18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4"/>
    <x v="134"/>
    <x v="14"/>
    <d v="2026-07-17T15:28:0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8"/>
    <x v="135"/>
    <x v="15"/>
    <d v="2026-07-17T15:28:08"/>
    <x v="210"/>
    <m/>
    <m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9"/>
    <x v="135"/>
    <x v="15"/>
    <d v="2026-07-17T15:28:08"/>
    <x v="366"/>
    <m/>
    <m/>
    <m/>
    <m/>
    <m/>
    <n v="100"/>
    <n v="79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10"/>
    <x v="135"/>
    <x v="15"/>
    <d v="2026-07-17T15:28:08"/>
    <x v="115"/>
    <m/>
    <m/>
    <m/>
    <m/>
    <m/>
    <m/>
    <m/>
    <n v="13"/>
    <m/>
    <n v="12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11"/>
    <x v="135"/>
    <x v="15"/>
    <d v="2026-07-17T15:28:08"/>
    <x v="454"/>
    <m/>
    <n v="4.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0"/>
    <x v="135"/>
    <x v="15"/>
    <d v="2026-07-17T15:28:08"/>
    <x v="1"/>
    <m/>
    <m/>
    <m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1"/>
    <x v="135"/>
    <x v="15"/>
    <d v="2026-07-17T15:28:08"/>
    <x v="9"/>
    <m/>
    <m/>
    <n v="2"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26"/>
    <x v="135"/>
    <x v="15"/>
    <d v="2026-07-17T15:28:08"/>
    <x v="2"/>
    <m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12"/>
    <x v="135"/>
    <x v="15"/>
    <d v="2026-07-17T15:28:08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2"/>
    <x v="135"/>
    <x v="15"/>
    <d v="2026-07-17T15:28:08"/>
    <x v="299"/>
    <n v="70"/>
    <n v="116"/>
    <m/>
    <n v="2"/>
    <n v="13"/>
    <n v="21"/>
    <n v="21"/>
    <n v="50"/>
    <n v="40"/>
    <n v="17"/>
    <m/>
    <n v="7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3"/>
    <x v="135"/>
    <x v="15"/>
    <d v="2026-07-17T15:28:08"/>
    <x v="0"/>
    <n v="3"/>
    <n v="3"/>
    <m/>
    <m/>
    <n v="1"/>
    <m/>
    <n v="1"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4"/>
    <x v="135"/>
    <x v="15"/>
    <d v="2026-07-17T15:28:08"/>
    <x v="455"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5"/>
    <x v="135"/>
    <x v="15"/>
    <d v="2026-07-17T15:28:08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6"/>
    <x v="135"/>
    <x v="15"/>
    <d v="2026-07-17T15:28:08"/>
    <x v="455"/>
    <n v="162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"/>
    <x v="135"/>
    <x v="15"/>
    <d v="2026-07-17T15:28:08"/>
    <x v="48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25"/>
    <x v="135"/>
    <x v="15"/>
    <d v="2026-07-17T15:28:08"/>
    <x v="4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34"/>
    <x v="135"/>
    <x v="15"/>
    <d v="2026-07-17T15:28:0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8"/>
    <x v="136"/>
    <x v="16"/>
    <d v="2026-07-17T15:28:08"/>
    <x v="102"/>
    <m/>
    <m/>
    <m/>
    <n v="6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9"/>
    <x v="136"/>
    <x v="16"/>
    <d v="2026-07-17T15:28:08"/>
    <x v="364"/>
    <m/>
    <m/>
    <m/>
    <m/>
    <m/>
    <n v="98"/>
    <n v="7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0"/>
    <x v="136"/>
    <x v="16"/>
    <d v="2026-07-17T15:28:08"/>
    <x v="92"/>
    <m/>
    <m/>
    <m/>
    <m/>
    <m/>
    <m/>
    <m/>
    <n v="16"/>
    <m/>
    <n v="6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1"/>
    <x v="136"/>
    <x v="16"/>
    <d v="2026-07-17T15:28:08"/>
    <x v="456"/>
    <n v="1.6"/>
    <n v="11.2"/>
    <n v="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0"/>
    <x v="136"/>
    <x v="16"/>
    <d v="2026-07-17T15:28:08"/>
    <x v="9"/>
    <m/>
    <m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"/>
    <x v="136"/>
    <x v="16"/>
    <d v="2026-07-17T15:28:08"/>
    <x v="9"/>
    <m/>
    <m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2"/>
    <x v="136"/>
    <x v="16"/>
    <d v="2026-07-17T15:28:08"/>
    <x v="250"/>
    <m/>
    <m/>
    <n v="8.8000000000000007"/>
    <n v="4.400000000000000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3"/>
    <x v="136"/>
    <x v="16"/>
    <d v="2026-07-17T15:28:08"/>
    <x v="1"/>
    <n v="4.40000000000000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"/>
    <x v="136"/>
    <x v="16"/>
    <d v="2026-07-17T15:28:08"/>
    <x v="457"/>
    <n v="69"/>
    <n v="104"/>
    <n v="1"/>
    <n v="4"/>
    <n v="13"/>
    <n v="30"/>
    <n v="16"/>
    <n v="49"/>
    <n v="36"/>
    <n v="1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"/>
    <x v="136"/>
    <x v="16"/>
    <d v="2026-07-17T15:28:08"/>
    <x v="90"/>
    <n v="2"/>
    <n v="3"/>
    <m/>
    <m/>
    <m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5"/>
    <x v="136"/>
    <x v="16"/>
    <d v="2026-07-17T15:28:08"/>
    <x v="0"/>
    <n v="3"/>
    <n v="3"/>
    <n v="1"/>
    <m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4"/>
    <x v="136"/>
    <x v="16"/>
    <d v="2026-07-17T15:28:08"/>
    <x v="458"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5"/>
    <x v="136"/>
    <x v="16"/>
    <d v="2026-07-17T15:28:08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6"/>
    <x v="136"/>
    <x v="16"/>
    <d v="2026-07-17T15:28:08"/>
    <x v="458"/>
    <n v="15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"/>
    <x v="136"/>
    <x v="16"/>
    <d v="2026-07-17T15:28:08"/>
    <x v="193"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8"/>
    <x v="137"/>
    <x v="17"/>
    <d v="2026-07-17T15:28:09"/>
    <x v="3"/>
    <m/>
    <m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9"/>
    <x v="137"/>
    <x v="17"/>
    <d v="2026-07-17T15:28:09"/>
    <x v="333"/>
    <m/>
    <m/>
    <m/>
    <m/>
    <m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0"/>
    <x v="137"/>
    <x v="17"/>
    <d v="2026-07-17T15:28:09"/>
    <x v="161"/>
    <m/>
    <m/>
    <m/>
    <m/>
    <m/>
    <m/>
    <m/>
    <n v="36"/>
    <m/>
    <n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1"/>
    <x v="137"/>
    <x v="17"/>
    <d v="2026-07-17T15:28:09"/>
    <x v="459"/>
    <n v="8.8000000000000007"/>
    <n v="25.6"/>
    <n v="2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0"/>
    <x v="137"/>
    <x v="17"/>
    <d v="2026-07-17T15:28:09"/>
    <x v="15"/>
    <m/>
    <m/>
    <m/>
    <n v="0"/>
    <n v="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"/>
    <x v="137"/>
    <x v="17"/>
    <d v="2026-07-17T15:28:09"/>
    <x v="15"/>
    <m/>
    <n v="0"/>
    <n v="2"/>
    <n v="0"/>
    <n v="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6"/>
    <x v="137"/>
    <x v="17"/>
    <d v="2026-07-17T15:28:09"/>
    <x v="0"/>
    <m/>
    <m/>
    <m/>
    <m/>
    <m/>
    <m/>
    <m/>
    <m/>
    <n v="6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2"/>
    <x v="137"/>
    <x v="17"/>
    <d v="2026-07-17T15:28:09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2"/>
    <x v="137"/>
    <x v="17"/>
    <d v="2026-07-17T15:28:09"/>
    <x v="66"/>
    <n v="0"/>
    <n v="0"/>
    <n v="16.399999999999999"/>
    <n v="9.19999999999999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3"/>
    <x v="137"/>
    <x v="17"/>
    <d v="2026-07-17T15:28:09"/>
    <x v="11"/>
    <n v="0"/>
    <n v="0"/>
    <n v="4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"/>
    <x v="137"/>
    <x v="17"/>
    <d v="2026-07-17T15:28:09"/>
    <x v="460"/>
    <n v="120"/>
    <n v="157"/>
    <n v="4"/>
    <n v="10"/>
    <n v="12"/>
    <n v="34"/>
    <n v="34"/>
    <n v="62"/>
    <n v="64"/>
    <n v="36"/>
    <m/>
    <n v="9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"/>
    <x v="137"/>
    <x v="17"/>
    <d v="2026-07-17T15:28:09"/>
    <x v="86"/>
    <n v="2"/>
    <n v="9"/>
    <n v="0"/>
    <n v="0"/>
    <n v="1"/>
    <n v="0"/>
    <n v="0"/>
    <n v="2"/>
    <n v="6"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5"/>
    <x v="137"/>
    <x v="17"/>
    <d v="2026-07-17T15:28:09"/>
    <x v="14"/>
    <n v="3"/>
    <n v="4"/>
    <n v="0"/>
    <n v="0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8"/>
    <x v="137"/>
    <x v="17"/>
    <d v="2026-07-17T15:28:09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4"/>
    <x v="137"/>
    <x v="17"/>
    <d v="2026-07-17T15:28:09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5"/>
    <x v="140"/>
    <x v="1"/>
    <d v="2026-07-17T15:28:11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6"/>
    <x v="140"/>
    <x v="1"/>
    <d v="2026-07-17T15:28:11"/>
    <x v="453"/>
    <n v="284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"/>
    <x v="140"/>
    <x v="1"/>
    <d v="2026-07-17T15:28:11"/>
    <x v="28"/>
    <n v="23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8"/>
    <x v="1"/>
    <x v="1"/>
    <d v="2026-07-17T15:28:11"/>
    <x v="461"/>
    <m/>
    <m/>
    <m/>
    <n v="132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9"/>
    <x v="1"/>
    <x v="1"/>
    <d v="2026-07-17T15:28:11"/>
    <x v="462"/>
    <m/>
    <m/>
    <m/>
    <m/>
    <m/>
    <n v="317"/>
    <n v="18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0"/>
    <x v="1"/>
    <x v="1"/>
    <d v="2026-07-17T15:28:11"/>
    <x v="441"/>
    <m/>
    <m/>
    <m/>
    <m/>
    <m/>
    <m/>
    <m/>
    <n v="88"/>
    <m/>
    <n v="66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1"/>
    <x v="1"/>
    <x v="1"/>
    <d v="2026-07-17T15:28:11"/>
    <x v="463"/>
    <n v="8.8000000000000007"/>
    <n v="35.200000000000003"/>
    <n v="1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0"/>
    <x v="1"/>
    <x v="1"/>
    <d v="2026-07-17T15:28:11"/>
    <x v="9"/>
    <m/>
    <m/>
    <m/>
    <n v="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"/>
    <x v="1"/>
    <x v="1"/>
    <d v="2026-07-17T15:28:11"/>
    <x v="13"/>
    <m/>
    <n v="1"/>
    <n v="4"/>
    <n v="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6"/>
    <x v="1"/>
    <x v="1"/>
    <d v="2026-07-17T15:28:11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2"/>
    <x v="1"/>
    <x v="1"/>
    <d v="2026-07-17T15:28:11"/>
    <x v="277"/>
    <n v="0"/>
    <n v="3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3"/>
    <x v="1"/>
    <x v="1"/>
    <d v="2026-07-17T15:28:11"/>
    <x v="34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1"/>
    <x v="1"/>
    <x v="1"/>
    <d v="2026-07-17T15:28:11"/>
    <x v="83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2"/>
    <x v="1"/>
    <x v="1"/>
    <d v="2026-07-17T15:28:11"/>
    <x v="456"/>
    <m/>
    <n v="10"/>
    <n v="11.2"/>
    <n v="16.8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3"/>
    <x v="1"/>
    <x v="1"/>
    <d v="2026-07-17T15:28:11"/>
    <x v="344"/>
    <m/>
    <n v="4.8"/>
    <n v="7.6"/>
    <n v="6.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"/>
    <x v="1"/>
    <x v="1"/>
    <d v="2026-07-17T15:28:11"/>
    <x v="464"/>
    <n v="227"/>
    <n v="360"/>
    <n v="3"/>
    <n v="12"/>
    <n v="52"/>
    <n v="66"/>
    <n v="50"/>
    <n v="161"/>
    <n v="93"/>
    <n v="89"/>
    <m/>
    <n v="33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"/>
    <x v="1"/>
    <x v="1"/>
    <d v="2026-07-17T15:28:11"/>
    <x v="145"/>
    <n v="6"/>
    <n v="3"/>
    <m/>
    <n v="1"/>
    <n v="2"/>
    <n v="1"/>
    <n v="2"/>
    <n v="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4"/>
    <x v="1"/>
    <x v="1"/>
    <d v="2026-07-17T15:28:11"/>
    <x v="0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5"/>
    <x v="1"/>
    <x v="1"/>
    <d v="2026-07-17T15:28:11"/>
    <x v="144"/>
    <n v="11"/>
    <n v="8"/>
    <m/>
    <n v="4"/>
    <n v="5"/>
    <n v="7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6"/>
    <x v="1"/>
    <x v="1"/>
    <d v="2026-07-17T15:28:11"/>
    <x v="0"/>
    <n v="2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7"/>
    <x v="1"/>
    <x v="1"/>
    <d v="2026-07-17T15:28:11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8"/>
    <x v="1"/>
    <x v="1"/>
    <d v="2026-07-17T15:28:11"/>
    <x v="118"/>
    <n v="0"/>
    <n v="0"/>
    <n v="0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0"/>
    <x v="1"/>
    <x v="1"/>
    <d v="2026-07-17T15:28:11"/>
    <x v="9"/>
    <n v="5"/>
    <n v="5"/>
    <n v="1"/>
    <m/>
    <m/>
    <n v="1"/>
    <n v="1"/>
    <n v="5"/>
    <n v="2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4"/>
    <x v="1"/>
    <x v="1"/>
    <d v="2026-07-17T15:28:11"/>
    <x v="30"/>
    <n v="1"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"/>
    <x v="1"/>
    <x v="1"/>
    <d v="2026-07-17T15:28:11"/>
    <x v="465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"/>
    <x v="1"/>
    <x v="1"/>
    <d v="2026-07-17T15:28:11"/>
    <x v="71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6"/>
    <x v="1"/>
    <x v="1"/>
    <d v="2026-07-17T15:28:11"/>
    <x v="465"/>
    <n v="310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"/>
    <x v="1"/>
    <x v="1"/>
    <d v="2026-07-17T15:28:11"/>
    <x v="71"/>
    <n v="5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5"/>
    <x v="1"/>
    <x v="1"/>
    <d v="2026-07-17T15:28:11"/>
    <x v="202"/>
    <n v="1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8"/>
    <x v="3"/>
    <x v="2"/>
    <d v="2026-07-17T15:28:12"/>
    <x v="432"/>
    <m/>
    <m/>
    <m/>
    <n v="134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9"/>
    <x v="3"/>
    <x v="2"/>
    <d v="2026-07-17T15:28:12"/>
    <x v="331"/>
    <m/>
    <m/>
    <m/>
    <m/>
    <m/>
    <n v="308"/>
    <n v="22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0"/>
    <x v="3"/>
    <x v="2"/>
    <d v="2026-07-17T15:28:12"/>
    <x v="101"/>
    <m/>
    <m/>
    <m/>
    <m/>
    <m/>
    <m/>
    <m/>
    <n v="45"/>
    <m/>
    <n v="20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1"/>
    <x v="3"/>
    <x v="2"/>
    <d v="2026-07-17T15:28:12"/>
    <x v="426"/>
    <n v="9.6"/>
    <n v="40"/>
    <n v="144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0"/>
    <x v="3"/>
    <x v="2"/>
    <d v="2026-07-17T15:28:12"/>
    <x v="1"/>
    <m/>
    <m/>
    <m/>
    <n v="0"/>
    <n v="0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"/>
    <x v="3"/>
    <x v="2"/>
    <d v="2026-07-17T15:28:12"/>
    <x v="14"/>
    <m/>
    <n v="0"/>
    <n v="1"/>
    <n v="0"/>
    <n v="0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6"/>
    <x v="3"/>
    <x v="2"/>
    <d v="2026-07-17T15:28:12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2"/>
    <x v="3"/>
    <x v="2"/>
    <d v="2026-07-17T15:28:12"/>
    <x v="108"/>
    <n v="4"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1"/>
    <x v="3"/>
    <x v="2"/>
    <d v="2026-07-17T15:28:12"/>
    <x v="344"/>
    <n v="8"/>
    <n v="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2"/>
    <x v="3"/>
    <x v="2"/>
    <d v="2026-07-17T15:28:12"/>
    <x v="69"/>
    <n v="0"/>
    <n v="0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"/>
    <x v="3"/>
    <x v="2"/>
    <d v="2026-07-17T15:28:12"/>
    <x v="466"/>
    <n v="251"/>
    <n v="279"/>
    <n v="3"/>
    <n v="12"/>
    <n v="46"/>
    <n v="67"/>
    <n v="67"/>
    <n v="154"/>
    <n v="119"/>
    <n v="45"/>
    <m/>
    <n v="10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"/>
    <x v="3"/>
    <x v="2"/>
    <d v="2026-07-17T15:28:12"/>
    <x v="145"/>
    <n v="4"/>
    <n v="5"/>
    <n v="1"/>
    <n v="2"/>
    <n v="1"/>
    <n v="0"/>
    <n v="0"/>
    <n v="1"/>
    <n v="3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4"/>
    <x v="3"/>
    <x v="2"/>
    <d v="2026-07-17T15:28:12"/>
    <x v="0"/>
    <n v="1"/>
    <n v="5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5"/>
    <x v="3"/>
    <x v="2"/>
    <d v="2026-07-17T15:28:12"/>
    <x v="30"/>
    <n v="0"/>
    <n v="1"/>
    <n v="0"/>
    <n v="0"/>
    <n v="0"/>
    <n v="1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6"/>
    <x v="3"/>
    <x v="2"/>
    <d v="2026-07-17T15:28:12"/>
    <x v="2"/>
    <n v="1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7"/>
    <x v="3"/>
    <x v="2"/>
    <d v="2026-07-17T15:28:12"/>
    <x v="9"/>
    <m/>
    <m/>
    <m/>
    <m/>
    <m/>
    <n v="8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3"/>
    <x v="3"/>
    <x v="2"/>
    <d v="2026-07-17T15:28:12"/>
    <x v="30"/>
    <m/>
    <m/>
    <m/>
    <m/>
    <m/>
    <m/>
    <m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8"/>
    <x v="3"/>
    <x v="2"/>
    <d v="2026-07-17T15:28:12"/>
    <x v="33"/>
    <n v="0"/>
    <n v="2"/>
    <n v="1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9"/>
    <x v="3"/>
    <x v="2"/>
    <d v="2026-07-17T15:28:12"/>
    <x v="231"/>
    <n v="0"/>
    <n v="0"/>
    <n v="4.8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0"/>
    <x v="3"/>
    <x v="2"/>
    <d v="2026-07-17T15:28:12"/>
    <x v="14"/>
    <n v="1"/>
    <n v="6"/>
    <n v="1"/>
    <n v="0"/>
    <n v="0"/>
    <n v="0"/>
    <n v="1"/>
    <n v="4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4"/>
    <x v="3"/>
    <x v="2"/>
    <d v="2026-07-17T15:28:12"/>
    <x v="14"/>
    <n v="7"/>
    <n v="0"/>
    <n v="0"/>
    <n v="1"/>
    <n v="5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"/>
    <x v="3"/>
    <x v="2"/>
    <d v="2026-07-17T15:28:12"/>
    <x v="467"/>
    <n v="8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"/>
    <x v="3"/>
    <x v="2"/>
    <d v="2026-07-17T15:28:12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"/>
    <x v="3"/>
    <x v="2"/>
    <d v="2026-07-17T15:28:12"/>
    <x v="467"/>
    <n v="347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"/>
    <x v="3"/>
    <x v="2"/>
    <d v="2026-07-17T15:28:12"/>
    <x v="202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8"/>
    <x v="6"/>
    <x v="2"/>
    <d v="2026-07-17T15:28:12"/>
    <x v="468"/>
    <m/>
    <m/>
    <m/>
    <n v="112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9"/>
    <x v="6"/>
    <x v="2"/>
    <d v="2026-07-17T15:28:12"/>
    <x v="469"/>
    <m/>
    <m/>
    <m/>
    <m/>
    <m/>
    <n v="228"/>
    <n v="18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0"/>
    <x v="6"/>
    <x v="2"/>
    <d v="2026-07-17T15:28:12"/>
    <x v="198"/>
    <m/>
    <m/>
    <m/>
    <m/>
    <m/>
    <m/>
    <m/>
    <n v="54"/>
    <m/>
    <n v="20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1"/>
    <x v="6"/>
    <x v="2"/>
    <d v="2026-07-17T15:28:12"/>
    <x v="470"/>
    <n v="11.2"/>
    <n v="40.799999999999997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0"/>
    <x v="6"/>
    <x v="2"/>
    <d v="2026-07-17T15:28:12"/>
    <x v="39"/>
    <m/>
    <m/>
    <m/>
    <n v="0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"/>
    <x v="6"/>
    <x v="2"/>
    <d v="2026-07-17T15:28:12"/>
    <x v="18"/>
    <m/>
    <n v="0"/>
    <n v="2"/>
    <n v="0"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2"/>
    <x v="6"/>
    <x v="2"/>
    <d v="2026-07-17T15:28:12"/>
    <x v="1"/>
    <n v="4.8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1"/>
    <x v="6"/>
    <x v="2"/>
    <d v="2026-07-17T15:28:12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2"/>
    <x v="6"/>
    <x v="2"/>
    <d v="2026-07-17T15:28:12"/>
    <x v="50"/>
    <n v="0"/>
    <n v="0"/>
    <n v="0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3"/>
    <x v="6"/>
    <x v="2"/>
    <d v="2026-07-17T15:28:12"/>
    <x v="0"/>
    <n v="0"/>
    <n v="0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"/>
    <x v="6"/>
    <x v="2"/>
    <d v="2026-07-17T15:28:12"/>
    <x v="388"/>
    <n v="194"/>
    <n v="267"/>
    <n v="4"/>
    <n v="12"/>
    <n v="44"/>
    <n v="56"/>
    <n v="58"/>
    <n v="114"/>
    <n v="94"/>
    <n v="54"/>
    <m/>
    <n v="10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3"/>
    <x v="6"/>
    <x v="2"/>
    <d v="2026-07-17T15:28:12"/>
    <x v="18"/>
    <n v="9"/>
    <n v="3"/>
    <n v="2"/>
    <n v="0"/>
    <n v="1"/>
    <n v="0"/>
    <n v="1"/>
    <n v="4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5"/>
    <x v="6"/>
    <x v="2"/>
    <d v="2026-07-17T15:28:12"/>
    <x v="2"/>
    <n v="2"/>
    <n v="1"/>
    <n v="0"/>
    <n v="0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8"/>
    <x v="6"/>
    <x v="2"/>
    <d v="2026-07-17T15:28:12"/>
    <x v="231"/>
    <n v="0"/>
    <n v="1.2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4"/>
    <x v="6"/>
    <x v="2"/>
    <d v="2026-07-17T15:28:12"/>
    <x v="2"/>
    <n v="1"/>
    <n v="2"/>
    <n v="0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4"/>
    <x v="6"/>
    <x v="2"/>
    <d v="2026-07-17T15:28:12"/>
    <x v="471"/>
    <n v="6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5"/>
    <x v="6"/>
    <x v="2"/>
    <d v="2026-07-17T15:28:1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30"/>
    <x v="6"/>
    <x v="2"/>
    <d v="2026-07-17T15:28:1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6"/>
    <x v="6"/>
    <x v="2"/>
    <d v="2026-07-17T15:28:12"/>
    <x v="471"/>
    <n v="219"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"/>
    <x v="6"/>
    <x v="2"/>
    <d v="2026-07-17T15:28:12"/>
    <x v="173"/>
    <n v="1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32"/>
    <x v="6"/>
    <x v="2"/>
    <d v="2026-07-17T15:28:12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5"/>
    <x v="6"/>
    <x v="2"/>
    <d v="2026-07-17T15:28:12"/>
    <x v="199"/>
    <n v="19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34"/>
    <x v="6"/>
    <x v="2"/>
    <d v="2026-07-17T15:28:1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8"/>
    <x v="2"/>
    <x v="2"/>
    <d v="2026-07-17T15:28:13"/>
    <x v="255"/>
    <m/>
    <m/>
    <m/>
    <n v="14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9"/>
    <x v="2"/>
    <x v="2"/>
    <d v="2026-07-17T15:28:13"/>
    <x v="472"/>
    <m/>
    <m/>
    <m/>
    <m/>
    <m/>
    <n v="232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0"/>
    <x v="2"/>
    <x v="2"/>
    <d v="2026-07-17T15:28:13"/>
    <x v="473"/>
    <m/>
    <m/>
    <m/>
    <m/>
    <m/>
    <m/>
    <m/>
    <n v="71"/>
    <m/>
    <n v="42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1"/>
    <x v="2"/>
    <x v="2"/>
    <d v="2026-07-17T15:28:13"/>
    <x v="474"/>
    <n v="14.4"/>
    <n v="36.799999999999997"/>
    <n v="14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0"/>
    <x v="2"/>
    <x v="2"/>
    <d v="2026-07-17T15:28:13"/>
    <x v="4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"/>
    <x v="2"/>
    <x v="2"/>
    <d v="2026-07-17T15:28:13"/>
    <x v="187"/>
    <m/>
    <m/>
    <n v="2"/>
    <m/>
    <m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6"/>
    <x v="2"/>
    <x v="2"/>
    <d v="2026-07-17T15:28:13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3"/>
    <x v="2"/>
    <x v="2"/>
    <d v="2026-07-17T15:28:13"/>
    <x v="475"/>
    <n v="3.33"/>
    <n v="9.31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1"/>
    <x v="2"/>
    <x v="2"/>
    <d v="2026-07-17T15:28:13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2"/>
    <x v="2"/>
    <x v="2"/>
    <d v="2026-07-17T15:28:13"/>
    <x v="476"/>
    <m/>
    <n v="4"/>
    <m/>
    <m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3"/>
    <x v="2"/>
    <x v="2"/>
    <d v="2026-07-17T15:28:13"/>
    <x v="148"/>
    <m/>
    <m/>
    <n v="3.2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"/>
    <x v="2"/>
    <x v="2"/>
    <d v="2026-07-17T15:28:13"/>
    <x v="377"/>
    <n v="246"/>
    <n v="327"/>
    <n v="7"/>
    <n v="13"/>
    <n v="53"/>
    <n v="74"/>
    <n v="78"/>
    <n v="116"/>
    <n v="125"/>
    <n v="71"/>
    <m/>
    <n v="21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"/>
    <x v="2"/>
    <x v="2"/>
    <d v="2026-07-17T15:28:13"/>
    <x v="117"/>
    <n v="4"/>
    <n v="9"/>
    <m/>
    <m/>
    <n v="1"/>
    <m/>
    <m/>
    <n v="3"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4"/>
    <x v="2"/>
    <x v="2"/>
    <d v="2026-07-17T15:28:13"/>
    <x v="0"/>
    <n v="1"/>
    <n v="5"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5"/>
    <x v="2"/>
    <x v="2"/>
    <d v="2026-07-17T15:28:13"/>
    <x v="14"/>
    <n v="4"/>
    <n v="3"/>
    <m/>
    <n v="1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6"/>
    <x v="2"/>
    <x v="2"/>
    <d v="2026-07-17T15:28:13"/>
    <x v="18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7"/>
    <x v="2"/>
    <x v="2"/>
    <d v="2026-07-17T15:28:13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8"/>
    <x v="2"/>
    <x v="2"/>
    <d v="2026-07-17T15:28:13"/>
    <x v="193"/>
    <n v="4"/>
    <m/>
    <n v="17.2"/>
    <n v="1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9"/>
    <x v="2"/>
    <x v="2"/>
    <d v="2026-07-17T15:28:13"/>
    <x v="33"/>
    <m/>
    <n v="4.4000000000000004"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0"/>
    <x v="2"/>
    <x v="2"/>
    <d v="2026-07-17T15:28:13"/>
    <x v="86"/>
    <n v="8"/>
    <n v="3"/>
    <m/>
    <m/>
    <n v="1"/>
    <n v="2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4"/>
    <x v="2"/>
    <x v="2"/>
    <d v="2026-07-17T15:28:13"/>
    <x v="13"/>
    <n v="9"/>
    <n v="6"/>
    <n v="1"/>
    <n v="1"/>
    <n v="7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"/>
    <x v="2"/>
    <x v="2"/>
    <d v="2026-07-17T15:28:13"/>
    <x v="477"/>
    <n v="10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"/>
    <x v="2"/>
    <x v="2"/>
    <d v="2026-07-17T15:28:13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"/>
    <x v="2"/>
    <x v="2"/>
    <d v="2026-07-17T15:28:13"/>
    <x v="477"/>
    <n v="413"/>
    <n v="6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"/>
    <x v="2"/>
    <x v="2"/>
    <d v="2026-07-17T15:28:13"/>
    <x v="206"/>
    <n v="27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5"/>
    <x v="2"/>
    <x v="2"/>
    <d v="2026-07-17T15:28:13"/>
    <x v="4"/>
    <n v="1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4"/>
    <x v="2"/>
    <x v="2"/>
    <d v="2026-07-17T15:28:13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8"/>
    <x v="4"/>
    <x v="3"/>
    <d v="2026-07-17T15:28:13"/>
    <x v="144"/>
    <m/>
    <m/>
    <m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9"/>
    <x v="4"/>
    <x v="3"/>
    <d v="2026-07-17T15:28:13"/>
    <x v="95"/>
    <m/>
    <m/>
    <m/>
    <m/>
    <m/>
    <n v="28"/>
    <n v="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0"/>
    <x v="4"/>
    <x v="3"/>
    <d v="2026-07-17T15:28:13"/>
    <x v="117"/>
    <m/>
    <m/>
    <m/>
    <m/>
    <m/>
    <m/>
    <m/>
    <n v="10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1"/>
    <x v="4"/>
    <x v="3"/>
    <d v="2026-07-17T15:28:13"/>
    <x v="135"/>
    <n v="0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2"/>
    <x v="4"/>
    <x v="3"/>
    <d v="2026-07-17T15:28:13"/>
    <x v="50"/>
    <n v="1.6"/>
    <n v="0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"/>
    <x v="4"/>
    <x v="3"/>
    <d v="2026-07-17T15:28:13"/>
    <x v="74"/>
    <n v="18"/>
    <n v="28"/>
    <n v="0"/>
    <n v="0"/>
    <n v="5"/>
    <n v="6"/>
    <n v="4"/>
    <n v="14"/>
    <n v="5"/>
    <n v="10"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"/>
    <x v="4"/>
    <x v="3"/>
    <d v="2026-07-17T15:28:13"/>
    <x v="43"/>
    <n v="0"/>
    <n v="2"/>
    <n v="1"/>
    <n v="1"/>
    <n v="0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4"/>
    <x v="4"/>
    <x v="3"/>
    <d v="2026-07-17T15:28:13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"/>
    <x v="4"/>
    <x v="3"/>
    <d v="2026-07-17T15:28:1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6"/>
    <x v="4"/>
    <x v="3"/>
    <d v="2026-07-17T15:28:13"/>
    <x v="5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"/>
    <x v="4"/>
    <x v="3"/>
    <d v="2026-07-17T15:28:13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"/>
    <x v="5"/>
    <x v="4"/>
    <d v="2026-07-17T15:28:14"/>
    <x v="46"/>
    <m/>
    <m/>
    <m/>
    <n v="4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9"/>
    <x v="5"/>
    <x v="4"/>
    <d v="2026-07-17T15:28:14"/>
    <x v="374"/>
    <m/>
    <m/>
    <m/>
    <m/>
    <m/>
    <n v="146"/>
    <n v="94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0"/>
    <x v="5"/>
    <x v="4"/>
    <d v="2026-07-17T15:28:14"/>
    <x v="213"/>
    <m/>
    <m/>
    <m/>
    <m/>
    <m/>
    <m/>
    <m/>
    <n v="27"/>
    <m/>
    <n v="38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1"/>
    <x v="5"/>
    <x v="4"/>
    <d v="2026-07-17T15:28:14"/>
    <x v="478"/>
    <n v="3.2"/>
    <n v="10.4"/>
    <n v="4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0"/>
    <x v="5"/>
    <x v="4"/>
    <d v="2026-07-17T15:28:14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"/>
    <x v="5"/>
    <x v="4"/>
    <d v="2026-07-17T15:28:14"/>
    <x v="9"/>
    <m/>
    <m/>
    <n v="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6"/>
    <x v="5"/>
    <x v="4"/>
    <d v="2026-07-17T15:28:14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2"/>
    <x v="5"/>
    <x v="4"/>
    <d v="2026-07-17T15:28:14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3"/>
    <x v="5"/>
    <x v="4"/>
    <d v="2026-07-17T15:28:14"/>
    <x v="479"/>
    <m/>
    <n v="5.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2"/>
    <x v="5"/>
    <x v="4"/>
    <d v="2026-07-17T15:28:14"/>
    <x v="18"/>
    <m/>
    <m/>
    <n v="4"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3"/>
    <x v="5"/>
    <x v="4"/>
    <d v="2026-07-17T15:28:14"/>
    <x v="221"/>
    <m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"/>
    <x v="5"/>
    <x v="4"/>
    <d v="2026-07-17T15:28:14"/>
    <x v="480"/>
    <n v="100"/>
    <n v="161"/>
    <n v="2"/>
    <n v="5"/>
    <n v="18"/>
    <n v="22"/>
    <n v="25"/>
    <n v="73"/>
    <n v="47"/>
    <n v="27"/>
    <m/>
    <n v="19"/>
    <n v="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"/>
    <x v="5"/>
    <x v="4"/>
    <d v="2026-07-17T15:28:14"/>
    <x v="0"/>
    <n v="2"/>
    <n v="4"/>
    <m/>
    <m/>
    <n v="2"/>
    <n v="1"/>
    <m/>
    <n v="1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4"/>
    <x v="5"/>
    <x v="4"/>
    <d v="2026-07-17T15:28:14"/>
    <x v="43"/>
    <n v="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5"/>
    <x v="5"/>
    <x v="4"/>
    <d v="2026-07-17T15:28:14"/>
    <x v="69"/>
    <n v="1"/>
    <n v="3"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6"/>
    <x v="5"/>
    <x v="4"/>
    <d v="2026-07-17T15:28:14"/>
    <x v="69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7"/>
    <x v="5"/>
    <x v="4"/>
    <d v="2026-07-17T15:28:14"/>
    <x v="43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3"/>
    <x v="5"/>
    <x v="4"/>
    <d v="2026-07-17T15:28:14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0"/>
    <x v="5"/>
    <x v="4"/>
    <d v="2026-07-17T15:28:14"/>
    <x v="69"/>
    <n v="1"/>
    <n v="3"/>
    <m/>
    <m/>
    <m/>
    <n v="2"/>
    <m/>
    <m/>
    <n v="1"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"/>
    <x v="5"/>
    <x v="4"/>
    <d v="2026-07-17T15:28:14"/>
    <x v="481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"/>
    <x v="5"/>
    <x v="4"/>
    <d v="2026-07-17T15:28:14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0"/>
    <x v="5"/>
    <x v="4"/>
    <d v="2026-07-17T15:28:1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"/>
    <x v="5"/>
    <x v="4"/>
    <d v="2026-07-17T15:28:14"/>
    <x v="481"/>
    <n v="187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"/>
    <x v="5"/>
    <x v="4"/>
    <d v="2026-07-17T15:28:14"/>
    <x v="226"/>
    <n v="21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2"/>
    <x v="5"/>
    <x v="4"/>
    <d v="2026-07-17T15:28:1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5"/>
    <x v="5"/>
    <x v="4"/>
    <d v="2026-07-17T15:28:14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2"/>
    <x v="7"/>
    <x v="5"/>
    <d v="2026-07-17T15:28:14"/>
    <x v="224"/>
    <m/>
    <n v="6.8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"/>
    <x v="7"/>
    <x v="5"/>
    <d v="2026-07-17T15:28:14"/>
    <x v="482"/>
    <n v="138"/>
    <n v="178"/>
    <n v="6"/>
    <n v="7"/>
    <n v="22"/>
    <n v="30"/>
    <n v="30"/>
    <n v="89"/>
    <n v="72"/>
    <n v="30"/>
    <m/>
    <n v="9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"/>
    <x v="7"/>
    <x v="5"/>
    <d v="2026-07-17T15:28:14"/>
    <x v="145"/>
    <n v="4"/>
    <n v="5"/>
    <m/>
    <m/>
    <n v="1"/>
    <m/>
    <n v="2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5"/>
    <x v="7"/>
    <x v="5"/>
    <d v="2026-07-17T15:28:14"/>
    <x v="0"/>
    <m/>
    <n v="6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"/>
    <x v="7"/>
    <x v="5"/>
    <d v="2026-07-17T15:28:14"/>
    <x v="483"/>
    <n v="7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5"/>
    <x v="7"/>
    <x v="5"/>
    <d v="2026-07-17T15:28:14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"/>
    <x v="7"/>
    <x v="5"/>
    <d v="2026-07-17T15:28:14"/>
    <x v="483"/>
    <n v="314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"/>
    <x v="7"/>
    <x v="5"/>
    <d v="2026-07-17T15:28:14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"/>
    <x v="7"/>
    <x v="5"/>
    <d v="2026-07-17T15:28:15"/>
    <x v="247"/>
    <m/>
    <m/>
    <m/>
    <n v="6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"/>
    <x v="7"/>
    <x v="5"/>
    <d v="2026-07-17T15:28:15"/>
    <x v="133"/>
    <m/>
    <m/>
    <m/>
    <m/>
    <m/>
    <n v="19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0"/>
    <x v="7"/>
    <x v="5"/>
    <d v="2026-07-17T15:28:15"/>
    <x v="228"/>
    <m/>
    <m/>
    <m/>
    <m/>
    <m/>
    <m/>
    <m/>
    <n v="33"/>
    <m/>
    <n v="16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"/>
    <x v="7"/>
    <x v="5"/>
    <d v="2026-07-17T15:28:15"/>
    <x v="484"/>
    <n v="7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5"/>
    <x v="7"/>
    <x v="5"/>
    <d v="2026-07-17T15:28:1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"/>
    <x v="7"/>
    <x v="5"/>
    <d v="2026-07-17T15:28:15"/>
    <x v="484"/>
    <n v="312"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"/>
    <x v="7"/>
    <x v="5"/>
    <d v="2026-07-17T15:28:15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"/>
    <x v="8"/>
    <x v="6"/>
    <d v="2026-07-17T15:28:15"/>
    <x v="60"/>
    <m/>
    <m/>
    <m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"/>
    <x v="8"/>
    <x v="6"/>
    <d v="2026-07-17T15:28:15"/>
    <x v="61"/>
    <m/>
    <m/>
    <m/>
    <m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"/>
    <x v="8"/>
    <x v="6"/>
    <d v="2026-07-17T15:28:15"/>
    <x v="167"/>
    <m/>
    <m/>
    <m/>
    <m/>
    <m/>
    <m/>
    <m/>
    <n v="17"/>
    <m/>
    <n v="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1"/>
    <x v="8"/>
    <x v="6"/>
    <d v="2026-07-17T15:28:15"/>
    <x v="485"/>
    <n v="12"/>
    <n v="12.8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2"/>
    <x v="8"/>
    <x v="6"/>
    <d v="2026-07-17T15:28:15"/>
    <x v="50"/>
    <m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"/>
    <x v="8"/>
    <x v="6"/>
    <d v="2026-07-17T15:28:15"/>
    <x v="486"/>
    <n v="56"/>
    <n v="89"/>
    <n v="5"/>
    <n v="5"/>
    <n v="11"/>
    <n v="19"/>
    <n v="11"/>
    <n v="35"/>
    <n v="35"/>
    <n v="17"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5"/>
    <x v="8"/>
    <x v="6"/>
    <d v="2026-07-17T15:28:15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6"/>
    <x v="8"/>
    <x v="6"/>
    <d v="2026-07-17T15:28:1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7"/>
    <x v="8"/>
    <x v="6"/>
    <d v="2026-07-17T15:28:1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8"/>
    <x v="8"/>
    <x v="6"/>
    <d v="2026-07-17T15:28:15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0"/>
    <x v="8"/>
    <x v="6"/>
    <d v="2026-07-17T15:28:15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4"/>
    <x v="8"/>
    <x v="6"/>
    <d v="2026-07-17T15:28:15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"/>
    <x v="8"/>
    <x v="6"/>
    <d v="2026-07-17T15:28:15"/>
    <x v="487"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"/>
    <x v="8"/>
    <x v="6"/>
    <d v="2026-07-17T15:28:15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"/>
    <x v="8"/>
    <x v="6"/>
    <d v="2026-07-17T15:28:15"/>
    <x v="487"/>
    <n v="15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"/>
    <x v="8"/>
    <x v="6"/>
    <d v="2026-07-17T15:28:15"/>
    <x v="63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8"/>
    <x v="10"/>
    <x v="4"/>
    <d v="2026-07-17T15:28:16"/>
    <x v="115"/>
    <m/>
    <m/>
    <m/>
    <n v="1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9"/>
    <x v="10"/>
    <x v="4"/>
    <d v="2026-07-17T15:28:16"/>
    <x v="203"/>
    <m/>
    <m/>
    <m/>
    <m/>
    <m/>
    <n v="4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0"/>
    <x v="10"/>
    <x v="4"/>
    <d v="2026-07-17T15:28:16"/>
    <x v="4"/>
    <m/>
    <m/>
    <m/>
    <m/>
    <m/>
    <m/>
    <m/>
    <n v="8"/>
    <m/>
    <n v="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1"/>
    <x v="10"/>
    <x v="4"/>
    <d v="2026-07-17T15:28:16"/>
    <x v="224"/>
    <m/>
    <n v="2.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0"/>
    <x v="10"/>
    <x v="4"/>
    <d v="2026-07-17T15:28:1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"/>
    <x v="10"/>
    <x v="4"/>
    <d v="2026-07-17T15:28:1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"/>
    <x v="10"/>
    <x v="4"/>
    <d v="2026-07-17T15:28:16"/>
    <x v="213"/>
    <n v="35"/>
    <n v="52"/>
    <m/>
    <n v="1"/>
    <n v="6"/>
    <n v="8"/>
    <n v="12"/>
    <n v="23"/>
    <n v="22"/>
    <n v="8"/>
    <m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"/>
    <x v="10"/>
    <x v="4"/>
    <d v="2026-07-17T15:28:16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"/>
    <x v="10"/>
    <x v="4"/>
    <d v="2026-07-17T15:28:16"/>
    <x v="488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"/>
    <x v="10"/>
    <x v="4"/>
    <d v="2026-07-17T15:28:16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"/>
    <x v="10"/>
    <x v="4"/>
    <d v="2026-07-17T15:28:16"/>
    <x v="488"/>
    <n v="123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"/>
    <x v="10"/>
    <x v="4"/>
    <d v="2026-07-17T15:28:16"/>
    <x v="181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"/>
    <x v="11"/>
    <x v="4"/>
    <d v="2026-07-17T15:28:16"/>
    <x v="92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"/>
    <x v="11"/>
    <x v="4"/>
    <d v="2026-07-17T15:28:16"/>
    <x v="115"/>
    <m/>
    <m/>
    <m/>
    <m/>
    <m/>
    <n v="2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0"/>
    <x v="11"/>
    <x v="4"/>
    <d v="2026-07-17T15:28:16"/>
    <x v="18"/>
    <m/>
    <m/>
    <m/>
    <m/>
    <m/>
    <m/>
    <m/>
    <n v="7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1"/>
    <x v="11"/>
    <x v="4"/>
    <d v="2026-07-17T15:28:1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2"/>
    <x v="11"/>
    <x v="4"/>
    <d v="2026-07-17T15:28:16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3"/>
    <x v="11"/>
    <x v="4"/>
    <d v="2026-07-17T15:28:16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"/>
    <x v="11"/>
    <x v="4"/>
    <d v="2026-07-17T15:28:16"/>
    <x v="70"/>
    <n v="20"/>
    <n v="24"/>
    <m/>
    <m/>
    <n v="1"/>
    <n v="7"/>
    <n v="6"/>
    <n v="14"/>
    <n v="6"/>
    <n v="7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5"/>
    <x v="11"/>
    <x v="4"/>
    <d v="2026-07-17T15:28:16"/>
    <x v="43"/>
    <n v="1"/>
    <n v="1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"/>
    <x v="11"/>
    <x v="4"/>
    <d v="2026-07-17T15:28:16"/>
    <x v="36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"/>
    <x v="11"/>
    <x v="4"/>
    <d v="2026-07-17T15:28:16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6"/>
    <x v="11"/>
    <x v="4"/>
    <d v="2026-07-17T15:28:16"/>
    <x v="364"/>
    <n v="9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"/>
    <x v="11"/>
    <x v="4"/>
    <d v="2026-07-17T15:28:16"/>
    <x v="117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"/>
    <x v="12"/>
    <x v="1"/>
    <d v="2026-07-17T15:28:17"/>
    <x v="133"/>
    <m/>
    <m/>
    <m/>
    <n v="156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9"/>
    <x v="12"/>
    <x v="1"/>
    <d v="2026-07-17T15:28:17"/>
    <x v="489"/>
    <m/>
    <m/>
    <m/>
    <m/>
    <m/>
    <n v="286"/>
    <n v="210"/>
    <n v="8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0"/>
    <x v="12"/>
    <x v="1"/>
    <d v="2026-07-17T15:28:17"/>
    <x v="183"/>
    <m/>
    <m/>
    <m/>
    <m/>
    <m/>
    <m/>
    <m/>
    <n v="103"/>
    <m/>
    <n v="46"/>
    <n v="18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1"/>
    <x v="12"/>
    <x v="1"/>
    <d v="2026-07-17T15:28:17"/>
    <x v="490"/>
    <n v="23.2"/>
    <n v="84.8"/>
    <n v="18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0"/>
    <x v="12"/>
    <x v="1"/>
    <d v="2026-07-17T15:28:17"/>
    <x v="57"/>
    <m/>
    <m/>
    <m/>
    <n v="4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"/>
    <x v="12"/>
    <x v="1"/>
    <d v="2026-07-17T15:28:17"/>
    <x v="187"/>
    <m/>
    <m/>
    <n v="3"/>
    <n v="2"/>
    <n v="1"/>
    <n v="1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6"/>
    <x v="12"/>
    <x v="1"/>
    <d v="2026-07-17T15:28:17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2"/>
    <x v="12"/>
    <x v="1"/>
    <d v="2026-07-17T15:28:17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3"/>
    <x v="12"/>
    <x v="1"/>
    <d v="2026-07-17T15:28:17"/>
    <x v="177"/>
    <m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1"/>
    <x v="12"/>
    <x v="1"/>
    <d v="2026-07-17T15:28:17"/>
    <x v="224"/>
    <m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2"/>
    <x v="12"/>
    <x v="1"/>
    <d v="2026-07-17T15:28:17"/>
    <x v="491"/>
    <m/>
    <n v="4.8"/>
    <n v="10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3"/>
    <x v="12"/>
    <x v="1"/>
    <d v="2026-07-17T15:28:17"/>
    <x v="182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"/>
    <x v="12"/>
    <x v="1"/>
    <d v="2026-07-17T15:28:17"/>
    <x v="492"/>
    <n v="279"/>
    <n v="436"/>
    <n v="10"/>
    <n v="29"/>
    <n v="70"/>
    <n v="78"/>
    <n v="94"/>
    <n v="143"/>
    <n v="107"/>
    <n v="111"/>
    <m/>
    <n v="23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"/>
    <x v="12"/>
    <x v="1"/>
    <d v="2026-07-17T15:28:17"/>
    <x v="39"/>
    <n v="11"/>
    <n v="7"/>
    <m/>
    <m/>
    <n v="2"/>
    <n v="2"/>
    <n v="2"/>
    <n v="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4"/>
    <x v="12"/>
    <x v="1"/>
    <d v="2026-07-17T15:28:17"/>
    <x v="0"/>
    <n v="1"/>
    <n v="5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5"/>
    <x v="12"/>
    <x v="1"/>
    <d v="2026-07-17T15:28:17"/>
    <x v="145"/>
    <n v="4"/>
    <n v="5"/>
    <m/>
    <n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6"/>
    <x v="12"/>
    <x v="1"/>
    <d v="2026-07-17T15:28:17"/>
    <x v="9"/>
    <m/>
    <n v="4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7"/>
    <x v="12"/>
    <x v="1"/>
    <d v="2026-07-17T15:28:17"/>
    <x v="1"/>
    <m/>
    <m/>
    <m/>
    <m/>
    <m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8"/>
    <x v="12"/>
    <x v="1"/>
    <d v="2026-07-17T15:28:17"/>
    <x v="214"/>
    <m/>
    <n v="1.6"/>
    <n v="9.6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9"/>
    <x v="12"/>
    <x v="1"/>
    <d v="2026-07-17T15:28:17"/>
    <x v="65"/>
    <n v="7.6"/>
    <m/>
    <n v="8"/>
    <n v="3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0"/>
    <x v="12"/>
    <x v="1"/>
    <d v="2026-07-17T15:28:17"/>
    <x v="145"/>
    <n v="1"/>
    <n v="8"/>
    <m/>
    <n v="2"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4"/>
    <x v="12"/>
    <x v="1"/>
    <d v="2026-07-17T15:28:17"/>
    <x v="86"/>
    <n v="6"/>
    <n v="5"/>
    <n v="2"/>
    <n v="1"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"/>
    <x v="12"/>
    <x v="1"/>
    <d v="2026-07-17T15:28:17"/>
    <x v="493"/>
    <n v="10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"/>
    <x v="12"/>
    <x v="1"/>
    <d v="2026-07-17T15:28:17"/>
    <x v="16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9"/>
    <x v="12"/>
    <x v="1"/>
    <d v="2026-07-17T15:28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0"/>
    <x v="12"/>
    <x v="1"/>
    <d v="2026-07-17T15:28:17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6"/>
    <x v="12"/>
    <x v="1"/>
    <d v="2026-07-17T15:28:17"/>
    <x v="493"/>
    <n v="384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"/>
    <x v="12"/>
    <x v="1"/>
    <d v="2026-07-17T15:28:17"/>
    <x v="162"/>
    <n v="42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1"/>
    <x v="12"/>
    <x v="1"/>
    <d v="2026-07-17T15:28:1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2"/>
    <x v="12"/>
    <x v="1"/>
    <d v="2026-07-17T15:28:17"/>
    <x v="211"/>
    <n v="3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8"/>
    <x v="13"/>
    <x v="8"/>
    <d v="2026-07-17T15:28:17"/>
    <x v="92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9"/>
    <x v="13"/>
    <x v="8"/>
    <d v="2026-07-17T15:28:17"/>
    <x v="164"/>
    <m/>
    <m/>
    <m/>
    <m/>
    <m/>
    <n v="30"/>
    <n v="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0"/>
    <x v="13"/>
    <x v="8"/>
    <d v="2026-07-17T15:28:17"/>
    <x v="14"/>
    <m/>
    <m/>
    <m/>
    <m/>
    <m/>
    <m/>
    <m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1"/>
    <x v="13"/>
    <x v="8"/>
    <d v="2026-07-17T15:28:17"/>
    <x v="108"/>
    <n v="2.4"/>
    <n v="3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0"/>
    <x v="13"/>
    <x v="8"/>
    <d v="2026-07-17T15:28:1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"/>
    <x v="13"/>
    <x v="8"/>
    <d v="2026-07-17T15:28:1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23"/>
    <x v="13"/>
    <x v="8"/>
    <d v="2026-07-17T15:28:17"/>
    <x v="104"/>
    <n v="0"/>
    <n v="3.6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2"/>
    <x v="13"/>
    <x v="8"/>
    <d v="2026-07-17T15:28:17"/>
    <x v="193"/>
    <n v="16"/>
    <n v="26"/>
    <n v="1"/>
    <n v="1"/>
    <n v="3"/>
    <n v="7"/>
    <n v="6"/>
    <n v="15"/>
    <n v="2"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3"/>
    <x v="13"/>
    <x v="8"/>
    <d v="2026-07-17T15:28:17"/>
    <x v="30"/>
    <m/>
    <n v="1"/>
    <m/>
    <m/>
    <m/>
    <m/>
    <n v="1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5"/>
    <x v="13"/>
    <x v="8"/>
    <d v="2026-07-17T15:28:17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4"/>
    <x v="13"/>
    <x v="8"/>
    <d v="2026-07-17T15:28:17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"/>
    <x v="13"/>
    <x v="8"/>
    <d v="2026-07-17T15:28:17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27"/>
    <x v="13"/>
    <x v="8"/>
    <d v="2026-07-17T15:28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6"/>
    <x v="13"/>
    <x v="8"/>
    <d v="2026-07-17T15:28:17"/>
    <x v="382"/>
    <n v="3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"/>
    <x v="13"/>
    <x v="8"/>
    <d v="2026-07-17T15:28:17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28"/>
    <x v="13"/>
    <x v="8"/>
    <d v="2026-07-17T15:28:1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"/>
    <x v="14"/>
    <x v="9"/>
    <d v="2026-07-17T15:28:18"/>
    <x v="203"/>
    <m/>
    <m/>
    <m/>
    <n v="4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9"/>
    <x v="14"/>
    <x v="9"/>
    <d v="2026-07-17T15:28:18"/>
    <x v="494"/>
    <m/>
    <m/>
    <m/>
    <m/>
    <m/>
    <n v="120"/>
    <n v="5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0"/>
    <x v="14"/>
    <x v="9"/>
    <d v="2026-07-17T15:28:18"/>
    <x v="70"/>
    <m/>
    <m/>
    <m/>
    <m/>
    <m/>
    <m/>
    <m/>
    <n v="25"/>
    <m/>
    <n v="8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1"/>
    <x v="14"/>
    <x v="9"/>
    <d v="2026-07-17T15:28:18"/>
    <x v="495"/>
    <n v="2.4"/>
    <n v="14.4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0"/>
    <x v="14"/>
    <x v="9"/>
    <d v="2026-07-17T15:28:1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"/>
    <x v="14"/>
    <x v="9"/>
    <d v="2026-07-17T15:28:18"/>
    <x v="0"/>
    <m/>
    <m/>
    <n v="4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2"/>
    <x v="14"/>
    <x v="9"/>
    <d v="2026-07-17T15:28:18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22"/>
    <x v="14"/>
    <x v="9"/>
    <d v="2026-07-17T15:28:18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2"/>
    <x v="14"/>
    <x v="9"/>
    <d v="2026-07-17T15:28:18"/>
    <x v="233"/>
    <n v="47"/>
    <n v="146"/>
    <n v="1"/>
    <n v="5"/>
    <n v="11"/>
    <n v="22"/>
    <n v="23"/>
    <n v="60"/>
    <n v="28"/>
    <n v="28"/>
    <m/>
    <n v="4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3"/>
    <x v="14"/>
    <x v="9"/>
    <d v="2026-07-17T15:28:18"/>
    <x v="2"/>
    <n v="2"/>
    <n v="1"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5"/>
    <x v="14"/>
    <x v="9"/>
    <d v="2026-07-17T15:28:18"/>
    <x v="30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4"/>
    <x v="14"/>
    <x v="9"/>
    <d v="2026-07-17T15:28:18"/>
    <x v="496"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5"/>
    <x v="14"/>
    <x v="9"/>
    <d v="2026-07-17T15:28:18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6"/>
    <x v="14"/>
    <x v="9"/>
    <d v="2026-07-17T15:28:18"/>
    <x v="496"/>
    <n v="158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"/>
    <x v="14"/>
    <x v="9"/>
    <d v="2026-07-17T15:28:18"/>
    <x v="94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25"/>
    <x v="14"/>
    <x v="9"/>
    <d v="2026-07-17T15:28:18"/>
    <x v="39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"/>
    <x v="18"/>
    <x v="9"/>
    <d v="2026-07-17T15:28:18"/>
    <x v="357"/>
    <m/>
    <m/>
    <m/>
    <n v="146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9"/>
    <x v="18"/>
    <x v="9"/>
    <d v="2026-07-17T15:28:18"/>
    <x v="497"/>
    <m/>
    <m/>
    <m/>
    <m/>
    <m/>
    <n v="314"/>
    <n v="24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0"/>
    <x v="18"/>
    <x v="9"/>
    <d v="2026-07-17T15:28:18"/>
    <x v="498"/>
    <m/>
    <m/>
    <m/>
    <m/>
    <m/>
    <m/>
    <m/>
    <n v="60"/>
    <m/>
    <n v="58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1"/>
    <x v="18"/>
    <x v="9"/>
    <d v="2026-07-17T15:28:18"/>
    <x v="499"/>
    <n v="14.4"/>
    <n v="40.7999999999999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0"/>
    <x v="18"/>
    <x v="9"/>
    <d v="2026-07-17T15:28:18"/>
    <x v="39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"/>
    <x v="18"/>
    <x v="9"/>
    <d v="2026-07-17T15:28:18"/>
    <x v="39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6"/>
    <x v="18"/>
    <x v="9"/>
    <d v="2026-07-17T15:28:1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3"/>
    <x v="18"/>
    <x v="9"/>
    <d v="2026-07-17T15:28:18"/>
    <x v="308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1"/>
    <x v="18"/>
    <x v="9"/>
    <d v="2026-07-17T15:28:18"/>
    <x v="99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2"/>
    <x v="18"/>
    <x v="9"/>
    <d v="2026-07-17T15:28:18"/>
    <x v="500"/>
    <m/>
    <n v="13.2"/>
    <n v="22"/>
    <n v="6.4"/>
    <n v="5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3"/>
    <x v="18"/>
    <x v="9"/>
    <d v="2026-07-17T15:28:18"/>
    <x v="278"/>
    <m/>
    <n v="8.8000000000000007"/>
    <n v="6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"/>
    <x v="18"/>
    <x v="9"/>
    <d v="2026-07-17T15:28:18"/>
    <x v="501"/>
    <n v="214"/>
    <n v="386"/>
    <n v="7"/>
    <n v="14"/>
    <n v="41"/>
    <n v="72"/>
    <n v="47"/>
    <n v="157"/>
    <n v="124"/>
    <n v="66"/>
    <m/>
    <n v="29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3"/>
    <x v="18"/>
    <x v="9"/>
    <d v="2026-07-17T15:28:18"/>
    <x v="9"/>
    <n v="2"/>
    <n v="8"/>
    <m/>
    <m/>
    <m/>
    <n v="1"/>
    <n v="1"/>
    <n v="4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4"/>
    <x v="18"/>
    <x v="9"/>
    <d v="2026-07-17T15:28:18"/>
    <x v="2"/>
    <n v="2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5"/>
    <x v="18"/>
    <x v="9"/>
    <d v="2026-07-17T15:28:18"/>
    <x v="187"/>
    <n v="13"/>
    <n v="8"/>
    <m/>
    <n v="5"/>
    <n v="8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6"/>
    <x v="18"/>
    <x v="9"/>
    <d v="2026-07-17T15:28:1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7"/>
    <x v="18"/>
    <x v="9"/>
    <d v="2026-07-17T15:28:1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0"/>
    <x v="18"/>
    <x v="9"/>
    <d v="2026-07-17T15:28:18"/>
    <x v="43"/>
    <n v="1"/>
    <n v="1"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4"/>
    <x v="18"/>
    <x v="9"/>
    <d v="2026-07-17T15:28:18"/>
    <x v="502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5"/>
    <x v="18"/>
    <x v="9"/>
    <d v="2026-07-17T15:28:18"/>
    <x v="486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6"/>
    <x v="18"/>
    <x v="9"/>
    <d v="2026-07-17T15:28:18"/>
    <x v="502"/>
    <n v="353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"/>
    <x v="18"/>
    <x v="9"/>
    <d v="2026-07-17T15:28:18"/>
    <x v="486"/>
    <n v="44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5"/>
    <x v="18"/>
    <x v="9"/>
    <d v="2026-07-17T15:28:18"/>
    <x v="202"/>
    <n v="2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34"/>
    <x v="18"/>
    <x v="9"/>
    <d v="2026-07-17T15:28:1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8"/>
    <x v="15"/>
    <x v="4"/>
    <d v="2026-07-17T15:28:19"/>
    <x v="157"/>
    <m/>
    <m/>
    <m/>
    <n v="6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"/>
    <x v="15"/>
    <x v="4"/>
    <d v="2026-07-17T15:28:19"/>
    <x v="503"/>
    <m/>
    <m/>
    <m/>
    <m/>
    <m/>
    <n v="166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0"/>
    <x v="15"/>
    <x v="4"/>
    <d v="2026-07-17T15:28:19"/>
    <x v="181"/>
    <m/>
    <m/>
    <m/>
    <m/>
    <m/>
    <m/>
    <m/>
    <n v="25"/>
    <m/>
    <n v="16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1"/>
    <x v="15"/>
    <x v="4"/>
    <d v="2026-07-17T15:28:19"/>
    <x v="29"/>
    <n v="0.8"/>
    <n v="14.4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0"/>
    <x v="15"/>
    <x v="4"/>
    <d v="2026-07-17T15:28:19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"/>
    <x v="15"/>
    <x v="4"/>
    <d v="2026-07-17T15:28:19"/>
    <x v="1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2"/>
    <x v="15"/>
    <x v="4"/>
    <d v="2026-07-17T15:28:19"/>
    <x v="80"/>
    <m/>
    <n v="2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2"/>
    <x v="15"/>
    <x v="4"/>
    <d v="2026-07-17T15:28:19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3"/>
    <x v="15"/>
    <x v="4"/>
    <d v="2026-07-17T15:28:19"/>
    <x v="49"/>
    <m/>
    <m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"/>
    <x v="15"/>
    <x v="4"/>
    <d v="2026-07-17T15:28:19"/>
    <x v="333"/>
    <n v="114"/>
    <n v="134"/>
    <n v="1"/>
    <n v="6"/>
    <n v="8"/>
    <n v="30"/>
    <n v="32"/>
    <n v="83"/>
    <n v="44"/>
    <n v="25"/>
    <m/>
    <n v="8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"/>
    <x v="15"/>
    <x v="4"/>
    <d v="2026-07-17T15:28:19"/>
    <x v="9"/>
    <n v="6"/>
    <n v="4"/>
    <m/>
    <n v="1"/>
    <n v="1"/>
    <m/>
    <m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5"/>
    <x v="15"/>
    <x v="4"/>
    <d v="2026-07-17T15:28:19"/>
    <x v="2"/>
    <n v="2"/>
    <n v="1"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4"/>
    <x v="15"/>
    <x v="4"/>
    <d v="2026-07-17T15:28:19"/>
    <x v="160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"/>
    <x v="15"/>
    <x v="4"/>
    <d v="2026-07-17T15:28:19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7"/>
    <x v="15"/>
    <x v="4"/>
    <d v="2026-07-17T15:28:19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6"/>
    <x v="15"/>
    <x v="4"/>
    <d v="2026-07-17T15:28:19"/>
    <x v="160"/>
    <n v="168"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"/>
    <x v="15"/>
    <x v="4"/>
    <d v="2026-07-17T15:28:19"/>
    <x v="68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8"/>
    <x v="15"/>
    <x v="4"/>
    <d v="2026-07-17T15:28:19"/>
    <x v="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5"/>
    <x v="15"/>
    <x v="4"/>
    <d v="2026-07-17T15:28:19"/>
    <x v="9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8"/>
    <x v="133"/>
    <x v="1"/>
    <d v="2026-07-17T15:28:19"/>
    <x v="504"/>
    <m/>
    <m/>
    <m/>
    <n v="15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9"/>
    <x v="133"/>
    <x v="1"/>
    <d v="2026-07-17T15:28:19"/>
    <x v="505"/>
    <m/>
    <m/>
    <m/>
    <m/>
    <m/>
    <n v="312"/>
    <n v="196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0"/>
    <x v="133"/>
    <x v="1"/>
    <d v="2026-07-17T15:28:19"/>
    <x v="37"/>
    <m/>
    <m/>
    <m/>
    <m/>
    <m/>
    <m/>
    <m/>
    <n v="59"/>
    <m/>
    <n v="20"/>
    <n v="1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1"/>
    <x v="133"/>
    <x v="1"/>
    <d v="2026-07-17T15:28:19"/>
    <x v="336"/>
    <n v="18.399999999999999"/>
    <n v="38.4"/>
    <n v="1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0"/>
    <x v="133"/>
    <x v="1"/>
    <d v="2026-07-17T15:28:19"/>
    <x v="21"/>
    <m/>
    <m/>
    <m/>
    <n v="2"/>
    <n v="2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"/>
    <x v="133"/>
    <x v="1"/>
    <d v="2026-07-17T15:28:19"/>
    <x v="86"/>
    <m/>
    <m/>
    <n v="1"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2"/>
    <x v="133"/>
    <x v="1"/>
    <d v="2026-07-17T15:28:19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3"/>
    <x v="133"/>
    <x v="1"/>
    <d v="2026-07-17T15:28:19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2"/>
    <x v="133"/>
    <x v="1"/>
    <d v="2026-07-17T15:28:19"/>
    <x v="224"/>
    <m/>
    <m/>
    <n v="6"/>
    <n v="9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3"/>
    <x v="133"/>
    <x v="1"/>
    <d v="2026-07-17T15:28:19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"/>
    <x v="133"/>
    <x v="1"/>
    <d v="2026-07-17T15:28:19"/>
    <x v="431"/>
    <n v="245"/>
    <n v="329"/>
    <n v="8"/>
    <n v="15"/>
    <n v="54"/>
    <n v="75"/>
    <n v="64"/>
    <n v="156"/>
    <n v="100"/>
    <n v="59"/>
    <m/>
    <n v="10"/>
    <n v="1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"/>
    <x v="133"/>
    <x v="1"/>
    <d v="2026-07-17T15:28:19"/>
    <x v="117"/>
    <n v="7"/>
    <n v="6"/>
    <m/>
    <m/>
    <n v="1"/>
    <n v="1"/>
    <n v="1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4"/>
    <x v="133"/>
    <x v="1"/>
    <d v="2026-07-17T15:28:19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5"/>
    <x v="133"/>
    <x v="1"/>
    <d v="2026-07-17T15:28:19"/>
    <x v="0"/>
    <n v="3"/>
    <n v="3"/>
    <n v="1"/>
    <m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6"/>
    <x v="133"/>
    <x v="1"/>
    <d v="2026-07-17T15:28:1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7"/>
    <x v="133"/>
    <x v="1"/>
    <d v="2026-07-17T15:28:19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3"/>
    <x v="133"/>
    <x v="1"/>
    <d v="2026-07-17T15:28:19"/>
    <x v="43"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0"/>
    <x v="133"/>
    <x v="1"/>
    <d v="2026-07-17T15:28:19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0"/>
    <x v="133"/>
    <x v="1"/>
    <d v="2026-07-17T15:28:19"/>
    <x v="90"/>
    <n v="2"/>
    <n v="3"/>
    <m/>
    <m/>
    <m/>
    <m/>
    <n v="1"/>
    <m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6"/>
    <x v="133"/>
    <x v="1"/>
    <d v="2026-07-17T15:28:19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"/>
    <x v="133"/>
    <x v="1"/>
    <d v="2026-07-17T15:28:19"/>
    <x v="501"/>
    <n v="6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5"/>
    <x v="133"/>
    <x v="1"/>
    <d v="2026-07-17T15:28:19"/>
    <x v="412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0"/>
    <x v="133"/>
    <x v="1"/>
    <d v="2026-07-17T15:28:19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6"/>
    <x v="133"/>
    <x v="1"/>
    <d v="2026-07-17T15:28:19"/>
    <x v="501"/>
    <n v="25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"/>
    <x v="133"/>
    <x v="1"/>
    <d v="2026-07-17T15:28:19"/>
    <x v="412"/>
    <n v="44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2"/>
    <x v="133"/>
    <x v="1"/>
    <d v="2026-07-17T15:28:19"/>
    <x v="169"/>
    <n v="3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8"/>
    <x v="16"/>
    <x v="2"/>
    <d v="2026-07-17T15:28:20"/>
    <x v="210"/>
    <m/>
    <m/>
    <m/>
    <n v="43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9"/>
    <x v="16"/>
    <x v="2"/>
    <d v="2026-07-17T15:28:20"/>
    <x v="416"/>
    <m/>
    <m/>
    <m/>
    <m/>
    <m/>
    <n v="80"/>
    <n v="7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0"/>
    <x v="16"/>
    <x v="2"/>
    <d v="2026-07-17T15:28:20"/>
    <x v="94"/>
    <m/>
    <m/>
    <m/>
    <m/>
    <m/>
    <m/>
    <m/>
    <n v="15"/>
    <m/>
    <n v="1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1"/>
    <x v="16"/>
    <x v="2"/>
    <d v="2026-07-17T15:28:20"/>
    <x v="506"/>
    <n v="8"/>
    <n v="27.2"/>
    <n v="81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0"/>
    <x v="16"/>
    <x v="2"/>
    <d v="2026-07-17T15:28:20"/>
    <x v="69"/>
    <m/>
    <m/>
    <m/>
    <n v="2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1"/>
    <x v="16"/>
    <x v="2"/>
    <d v="2026-07-17T15:28:20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"/>
    <x v="16"/>
    <x v="2"/>
    <d v="2026-07-17T15:28:20"/>
    <x v="69"/>
    <m/>
    <n v="0"/>
    <n v="0"/>
    <n v="2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3"/>
    <x v="16"/>
    <x v="2"/>
    <d v="2026-07-17T15:28:20"/>
    <x v="229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3"/>
    <x v="16"/>
    <x v="2"/>
    <d v="2026-07-17T15:28:20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"/>
    <x v="16"/>
    <x v="2"/>
    <d v="2026-07-17T15:28:20"/>
    <x v="272"/>
    <n v="84"/>
    <n v="103"/>
    <n v="3"/>
    <n v="8"/>
    <n v="27"/>
    <n v="22"/>
    <n v="21"/>
    <n v="40"/>
    <n v="36"/>
    <n v="16"/>
    <m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"/>
    <x v="16"/>
    <x v="2"/>
    <d v="2026-07-17T15:28:20"/>
    <x v="2"/>
    <n v="2"/>
    <n v="1"/>
    <n v="0"/>
    <n v="0"/>
    <n v="0"/>
    <n v="1"/>
    <n v="0"/>
    <n v="0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4"/>
    <x v="16"/>
    <x v="2"/>
    <d v="2026-07-17T15:28:20"/>
    <x v="30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5"/>
    <x v="16"/>
    <x v="2"/>
    <d v="2026-07-17T15:28:20"/>
    <x v="30"/>
    <n v="1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6"/>
    <x v="16"/>
    <x v="2"/>
    <d v="2026-07-17T15:28:20"/>
    <x v="69"/>
    <n v="0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7"/>
    <x v="16"/>
    <x v="2"/>
    <d v="2026-07-17T15:28:20"/>
    <x v="43"/>
    <n v="0"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8"/>
    <x v="16"/>
    <x v="2"/>
    <d v="2026-07-17T15:28:20"/>
    <x v="43"/>
    <m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8"/>
    <x v="16"/>
    <x v="2"/>
    <d v="2026-07-17T15:28:20"/>
    <x v="104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0"/>
    <x v="16"/>
    <x v="2"/>
    <d v="2026-07-17T15:28:20"/>
    <x v="43"/>
    <n v="2"/>
    <n v="0"/>
    <n v="0"/>
    <n v="0"/>
    <n v="0"/>
    <n v="0"/>
    <n v="2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9"/>
    <x v="16"/>
    <x v="2"/>
    <d v="2026-07-17T15:28:20"/>
    <x v="30"/>
    <n v="0"/>
    <n v="1"/>
    <n v="0"/>
    <n v="0"/>
    <n v="0"/>
    <n v="0"/>
    <n v="1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4"/>
    <x v="16"/>
    <x v="2"/>
    <d v="2026-07-17T15:28:20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"/>
    <x v="16"/>
    <x v="2"/>
    <d v="2026-07-17T15:28:20"/>
    <x v="8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5"/>
    <x v="16"/>
    <x v="2"/>
    <d v="2026-07-17T15:28:20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"/>
    <x v="16"/>
    <x v="2"/>
    <d v="2026-07-17T15:28:20"/>
    <x v="8"/>
    <n v="91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"/>
    <x v="16"/>
    <x v="2"/>
    <d v="2026-07-17T15:28:20"/>
    <x v="4"/>
    <n v="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"/>
    <x v="17"/>
    <x v="9"/>
    <d v="2026-07-17T15:28:20"/>
    <x v="323"/>
    <m/>
    <m/>
    <m/>
    <n v="9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9"/>
    <x v="17"/>
    <x v="9"/>
    <d v="2026-07-17T15:28:20"/>
    <x v="507"/>
    <m/>
    <m/>
    <m/>
    <m/>
    <m/>
    <n v="228"/>
    <n v="175"/>
    <n v="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0"/>
    <x v="17"/>
    <x v="9"/>
    <d v="2026-07-17T15:28:20"/>
    <x v="186"/>
    <m/>
    <m/>
    <m/>
    <m/>
    <m/>
    <m/>
    <m/>
    <n v="49"/>
    <m/>
    <n v="32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1"/>
    <x v="17"/>
    <x v="9"/>
    <d v="2026-07-17T15:28:20"/>
    <x v="508"/>
    <n v="9.6"/>
    <n v="18.399999999999999"/>
    <n v="8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0"/>
    <x v="17"/>
    <x v="9"/>
    <d v="2026-07-17T15:28:20"/>
    <x v="39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"/>
    <x v="17"/>
    <x v="9"/>
    <d v="2026-07-17T15:28:20"/>
    <x v="15"/>
    <m/>
    <n v="0"/>
    <n v="0"/>
    <n v="1"/>
    <n v="2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6"/>
    <x v="17"/>
    <x v="9"/>
    <d v="2026-07-17T15:28:20"/>
    <x v="43"/>
    <m/>
    <m/>
    <m/>
    <m/>
    <m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2"/>
    <x v="17"/>
    <x v="9"/>
    <d v="2026-07-17T15:28:20"/>
    <x v="48"/>
    <n v="4"/>
    <n v="0"/>
    <n v="6.8"/>
    <n v="3.2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3"/>
    <x v="17"/>
    <x v="9"/>
    <d v="2026-07-17T15:28:20"/>
    <x v="214"/>
    <n v="0"/>
    <n v="4.4000000000000004"/>
    <n v="8.8000000000000007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"/>
    <x v="17"/>
    <x v="9"/>
    <d v="2026-07-17T15:28:20"/>
    <x v="509"/>
    <n v="167"/>
    <n v="257"/>
    <n v="8"/>
    <n v="8"/>
    <n v="28"/>
    <n v="49"/>
    <n v="39"/>
    <n v="114"/>
    <n v="90"/>
    <n v="51"/>
    <m/>
    <n v="18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3"/>
    <x v="17"/>
    <x v="9"/>
    <d v="2026-07-17T15:28:20"/>
    <x v="9"/>
    <n v="2"/>
    <n v="8"/>
    <n v="0"/>
    <n v="0"/>
    <n v="0"/>
    <n v="1"/>
    <n v="1"/>
    <n v="5"/>
    <n v="2"/>
    <m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5"/>
    <x v="17"/>
    <x v="9"/>
    <d v="2026-07-17T15:28:20"/>
    <x v="86"/>
    <n v="2"/>
    <n v="9"/>
    <n v="1"/>
    <n v="1"/>
    <n v="5"/>
    <n v="1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6"/>
    <x v="17"/>
    <x v="9"/>
    <d v="2026-07-17T15:28:20"/>
    <x v="0"/>
    <n v="0"/>
    <n v="0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7"/>
    <x v="17"/>
    <x v="9"/>
    <d v="2026-07-17T15:28:20"/>
    <x v="43"/>
    <m/>
    <m/>
    <m/>
    <m/>
    <m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33"/>
    <x v="17"/>
    <x v="9"/>
    <d v="2026-07-17T15:28:20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0"/>
    <x v="17"/>
    <x v="9"/>
    <d v="2026-07-17T15:28:20"/>
    <x v="90"/>
    <n v="3"/>
    <n v="2"/>
    <n v="0"/>
    <n v="0"/>
    <n v="1"/>
    <n v="2"/>
    <n v="0"/>
    <n v="1"/>
    <n v="0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4"/>
    <x v="17"/>
    <x v="9"/>
    <d v="2026-07-17T15:28:20"/>
    <x v="510"/>
    <n v="10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5"/>
    <x v="17"/>
    <x v="9"/>
    <d v="2026-07-17T15:28:20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30"/>
    <x v="17"/>
    <x v="9"/>
    <d v="2026-07-17T15:28:20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"/>
    <x v="17"/>
    <x v="9"/>
    <d v="2026-07-17T15:28:20"/>
    <x v="510"/>
    <n v="380"/>
    <n v="6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"/>
    <x v="17"/>
    <x v="9"/>
    <d v="2026-07-17T15:28:20"/>
    <x v="201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32"/>
    <x v="17"/>
    <x v="9"/>
    <d v="2026-07-17T15:28:20"/>
    <x v="209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5"/>
    <x v="17"/>
    <x v="9"/>
    <d v="2026-07-17T15:28:20"/>
    <x v="6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8"/>
    <x v="19"/>
    <x v="2"/>
    <d v="2026-07-17T15:28:21"/>
    <x v="511"/>
    <m/>
    <m/>
    <m/>
    <n v="18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9"/>
    <x v="19"/>
    <x v="2"/>
    <d v="2026-07-17T15:28:21"/>
    <x v="512"/>
    <m/>
    <m/>
    <m/>
    <m/>
    <m/>
    <n v="28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0"/>
    <x v="19"/>
    <x v="2"/>
    <d v="2026-07-17T15:28:21"/>
    <x v="513"/>
    <m/>
    <m/>
    <m/>
    <m/>
    <m/>
    <m/>
    <m/>
    <n v="76"/>
    <m/>
    <n v="34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1"/>
    <x v="19"/>
    <x v="2"/>
    <d v="2026-07-17T15:28:21"/>
    <x v="468"/>
    <n v="33.6"/>
    <n v="24.8"/>
    <n v="16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0"/>
    <x v="19"/>
    <x v="2"/>
    <d v="2026-07-17T15:28:21"/>
    <x v="92"/>
    <m/>
    <m/>
    <m/>
    <n v="4"/>
    <n v="6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"/>
    <x v="19"/>
    <x v="2"/>
    <d v="2026-07-17T15:28:21"/>
    <x v="92"/>
    <m/>
    <m/>
    <n v="5"/>
    <n v="4"/>
    <n v="5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6"/>
    <x v="19"/>
    <x v="2"/>
    <d v="2026-07-17T15:28:21"/>
    <x v="43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2"/>
    <x v="19"/>
    <x v="2"/>
    <d v="2026-07-17T15:28:21"/>
    <x v="33"/>
    <n v="1.6"/>
    <n v="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3"/>
    <x v="19"/>
    <x v="2"/>
    <d v="2026-07-17T15:28:21"/>
    <x v="12"/>
    <n v="4.8099999999999996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1"/>
    <x v="19"/>
    <x v="2"/>
    <d v="2026-07-17T15:28:21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2"/>
    <x v="19"/>
    <x v="2"/>
    <d v="2026-07-17T15:28:21"/>
    <x v="83"/>
    <m/>
    <m/>
    <n v="3.2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3"/>
    <x v="19"/>
    <x v="2"/>
    <d v="2026-07-17T15:28:21"/>
    <x v="19"/>
    <m/>
    <m/>
    <n v="8.8000000000000007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"/>
    <x v="19"/>
    <x v="2"/>
    <d v="2026-07-17T15:28:21"/>
    <x v="514"/>
    <n v="246"/>
    <n v="343"/>
    <n v="14"/>
    <n v="8"/>
    <n v="56"/>
    <n v="94"/>
    <n v="74"/>
    <n v="140"/>
    <n v="86"/>
    <n v="76"/>
    <m/>
    <n v="17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"/>
    <x v="19"/>
    <x v="2"/>
    <d v="2026-07-17T15:28:21"/>
    <x v="144"/>
    <n v="11"/>
    <n v="8"/>
    <n v="1"/>
    <n v="1"/>
    <n v="3"/>
    <n v="2"/>
    <n v="3"/>
    <n v="6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4"/>
    <x v="19"/>
    <x v="2"/>
    <d v="2026-07-17T15:28:21"/>
    <x v="69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5"/>
    <x v="19"/>
    <x v="2"/>
    <d v="2026-07-17T15:28:21"/>
    <x v="14"/>
    <n v="5"/>
    <n v="2"/>
    <m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6"/>
    <x v="19"/>
    <x v="2"/>
    <d v="2026-07-17T15:28:21"/>
    <x v="1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7"/>
    <x v="19"/>
    <x v="2"/>
    <d v="2026-07-17T15:28:21"/>
    <x v="92"/>
    <m/>
    <m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8"/>
    <x v="19"/>
    <x v="2"/>
    <d v="2026-07-17T15:28:21"/>
    <x v="142"/>
    <n v="4.8"/>
    <n v="4.8"/>
    <n v="23.2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9"/>
    <x v="19"/>
    <x v="2"/>
    <d v="2026-07-17T15:28:21"/>
    <x v="148"/>
    <m/>
    <n v="2.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0"/>
    <x v="19"/>
    <x v="2"/>
    <d v="2026-07-17T15:28:21"/>
    <x v="26"/>
    <n v="5"/>
    <n v="12"/>
    <m/>
    <m/>
    <n v="1"/>
    <n v="3"/>
    <m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4"/>
    <x v="19"/>
    <x v="2"/>
    <d v="2026-07-17T15:28:21"/>
    <x v="18"/>
    <n v="7"/>
    <n v="5"/>
    <n v="1"/>
    <n v="2"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4"/>
    <x v="19"/>
    <x v="2"/>
    <d v="2026-07-17T15:28:21"/>
    <x v="515"/>
    <n v="1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"/>
    <x v="19"/>
    <x v="2"/>
    <d v="2026-07-17T15:28:21"/>
    <x v="516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0"/>
    <x v="19"/>
    <x v="2"/>
    <d v="2026-07-17T15:28:2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6"/>
    <x v="19"/>
    <x v="2"/>
    <d v="2026-07-17T15:28:21"/>
    <x v="515"/>
    <n v="537"/>
    <n v="9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"/>
    <x v="19"/>
    <x v="2"/>
    <d v="2026-07-17T15:28:21"/>
    <x v="516"/>
    <n v="45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2"/>
    <x v="19"/>
    <x v="2"/>
    <d v="2026-07-17T15:28:2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5"/>
    <x v="19"/>
    <x v="2"/>
    <d v="2026-07-17T15:28:21"/>
    <x v="243"/>
    <n v="4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4"/>
    <x v="19"/>
    <x v="2"/>
    <d v="2026-07-17T15:28:21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8"/>
    <x v="20"/>
    <x v="9"/>
    <d v="2026-07-17T15:28:21"/>
    <x v="415"/>
    <m/>
    <m/>
    <m/>
    <n v="2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9"/>
    <x v="20"/>
    <x v="9"/>
    <d v="2026-07-17T15:28:21"/>
    <x v="517"/>
    <m/>
    <m/>
    <m/>
    <m/>
    <m/>
    <n v="60"/>
    <n v="5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10"/>
    <x v="20"/>
    <x v="9"/>
    <d v="2026-07-17T15:28:21"/>
    <x v="173"/>
    <m/>
    <m/>
    <m/>
    <m/>
    <m/>
    <m/>
    <m/>
    <n v="16"/>
    <m/>
    <n v="16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11"/>
    <x v="20"/>
    <x v="9"/>
    <d v="2026-07-17T15:28:21"/>
    <x v="4"/>
    <n v="0"/>
    <n v="1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0"/>
    <x v="20"/>
    <x v="9"/>
    <d v="2026-07-17T15:28:21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1"/>
    <x v="20"/>
    <x v="9"/>
    <d v="2026-07-17T15:28:21"/>
    <x v="18"/>
    <m/>
    <m/>
    <n v="2"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2"/>
    <x v="20"/>
    <x v="9"/>
    <d v="2026-07-17T15:28:21"/>
    <x v="378"/>
    <n v="43"/>
    <n v="94"/>
    <m/>
    <n v="1"/>
    <n v="11"/>
    <n v="13"/>
    <n v="14"/>
    <n v="30"/>
    <n v="27"/>
    <n v="16"/>
    <m/>
    <n v="9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3"/>
    <x v="20"/>
    <x v="9"/>
    <d v="2026-07-17T15:28:21"/>
    <x v="0"/>
    <n v="3"/>
    <n v="3"/>
    <m/>
    <m/>
    <n v="1"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4"/>
    <x v="20"/>
    <x v="9"/>
    <d v="2026-07-17T15:28:21"/>
    <x v="518"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5"/>
    <x v="20"/>
    <x v="9"/>
    <d v="2026-07-17T15:28:21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6"/>
    <x v="20"/>
    <x v="9"/>
    <d v="2026-07-17T15:28:21"/>
    <x v="518"/>
    <n v="14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"/>
    <x v="20"/>
    <x v="9"/>
    <d v="2026-07-17T15:28:21"/>
    <x v="187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8"/>
    <x v="21"/>
    <x v="1"/>
    <d v="2026-07-17T15:28:22"/>
    <x v="333"/>
    <m/>
    <m/>
    <m/>
    <n v="12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9"/>
    <x v="21"/>
    <x v="1"/>
    <d v="2026-07-17T15:28:22"/>
    <x v="310"/>
    <m/>
    <m/>
    <m/>
    <m/>
    <m/>
    <n v="268"/>
    <n v="207"/>
    <n v="3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0"/>
    <x v="21"/>
    <x v="1"/>
    <d v="2026-07-17T15:28:22"/>
    <x v="335"/>
    <m/>
    <m/>
    <m/>
    <m/>
    <m/>
    <m/>
    <m/>
    <n v="54"/>
    <m/>
    <n v="46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1"/>
    <x v="21"/>
    <x v="1"/>
    <d v="2026-07-17T15:28:22"/>
    <x v="519"/>
    <n v="16.8"/>
    <n v="40.799999999999997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0"/>
    <x v="21"/>
    <x v="1"/>
    <d v="2026-07-17T15:28:22"/>
    <x v="1"/>
    <m/>
    <m/>
    <m/>
    <n v="2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"/>
    <x v="21"/>
    <x v="1"/>
    <d v="2026-07-17T15:28:22"/>
    <x v="69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26"/>
    <x v="21"/>
    <x v="1"/>
    <d v="2026-07-17T15:28:2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3"/>
    <x v="21"/>
    <x v="1"/>
    <d v="2026-07-17T15:28:22"/>
    <x v="107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22"/>
    <x v="21"/>
    <x v="1"/>
    <d v="2026-07-17T15:28:22"/>
    <x v="238"/>
    <m/>
    <n v="3.6"/>
    <n v="13.6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2"/>
    <x v="21"/>
    <x v="1"/>
    <d v="2026-07-17T15:28:22"/>
    <x v="520"/>
    <n v="232"/>
    <n v="321"/>
    <n v="11"/>
    <n v="16"/>
    <n v="53"/>
    <n v="61"/>
    <n v="63"/>
    <n v="134"/>
    <n v="107"/>
    <n v="57"/>
    <m/>
    <n v="26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3"/>
    <x v="21"/>
    <x v="1"/>
    <d v="2026-07-17T15:28:22"/>
    <x v="90"/>
    <n v="4"/>
    <n v="1"/>
    <m/>
    <m/>
    <m/>
    <n v="1"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4"/>
    <x v="21"/>
    <x v="1"/>
    <d v="2026-07-17T15:28:22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5"/>
    <x v="21"/>
    <x v="1"/>
    <d v="2026-07-17T15:28:22"/>
    <x v="90"/>
    <n v="1"/>
    <n v="4"/>
    <m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16"/>
    <x v="21"/>
    <x v="1"/>
    <d v="2026-07-17T15:28:2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20"/>
    <x v="21"/>
    <x v="1"/>
    <d v="2026-07-17T15:28:22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4"/>
    <x v="21"/>
    <x v="1"/>
    <d v="2026-07-17T15:28:22"/>
    <x v="254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5"/>
    <x v="21"/>
    <x v="1"/>
    <d v="2026-07-17T15:28:22"/>
    <x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6"/>
    <x v="21"/>
    <x v="1"/>
    <d v="2026-07-17T15:28:22"/>
    <x v="254"/>
    <n v="142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"/>
    <x v="21"/>
    <x v="1"/>
    <d v="2026-07-17T15:28:22"/>
    <x v="60"/>
    <n v="1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8"/>
    <x v="22"/>
    <x v="10"/>
    <d v="2026-07-17T15:28:22"/>
    <x v="46"/>
    <m/>
    <m/>
    <m/>
    <n v="4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9"/>
    <x v="22"/>
    <x v="10"/>
    <d v="2026-07-17T15:28:22"/>
    <x v="521"/>
    <m/>
    <m/>
    <m/>
    <m/>
    <m/>
    <n v="82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0"/>
    <x v="22"/>
    <x v="10"/>
    <d v="2026-07-17T15:28:22"/>
    <x v="195"/>
    <m/>
    <m/>
    <m/>
    <m/>
    <m/>
    <m/>
    <m/>
    <n v="25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1"/>
    <x v="22"/>
    <x v="10"/>
    <d v="2026-07-17T15:28:22"/>
    <x v="522"/>
    <n v="8"/>
    <n v="21.6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0"/>
    <x v="22"/>
    <x v="10"/>
    <d v="2026-07-17T15:28:22"/>
    <x v="1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"/>
    <x v="22"/>
    <x v="10"/>
    <d v="2026-07-17T15:28:22"/>
    <x v="1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2"/>
    <x v="22"/>
    <x v="10"/>
    <d v="2026-07-17T15:28:22"/>
    <x v="342"/>
    <n v="2.4"/>
    <n v="2.4"/>
    <n v="4.400000000000000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"/>
    <x v="22"/>
    <x v="10"/>
    <d v="2026-07-17T15:28:22"/>
    <x v="366"/>
    <n v="70"/>
    <n v="115"/>
    <n v="2"/>
    <n v="6"/>
    <n v="13"/>
    <n v="22"/>
    <n v="25"/>
    <n v="41"/>
    <n v="43"/>
    <n v="25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"/>
    <x v="22"/>
    <x v="10"/>
    <d v="2026-07-17T15:28:22"/>
    <x v="69"/>
    <n v="1"/>
    <n v="3"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5"/>
    <x v="22"/>
    <x v="10"/>
    <d v="2026-07-17T15:28:22"/>
    <x v="90"/>
    <n v="2"/>
    <n v="3"/>
    <n v="1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"/>
    <x v="22"/>
    <x v="10"/>
    <d v="2026-07-17T15:28:22"/>
    <x v="353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5"/>
    <x v="22"/>
    <x v="10"/>
    <d v="2026-07-17T15:28:2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7"/>
    <x v="22"/>
    <x v="10"/>
    <d v="2026-07-17T15:28:2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"/>
    <x v="22"/>
    <x v="10"/>
    <d v="2026-07-17T15:28:22"/>
    <x v="353"/>
    <n v="139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"/>
    <x v="22"/>
    <x v="10"/>
    <d v="2026-07-17T15:28:22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8"/>
    <x v="22"/>
    <x v="10"/>
    <d v="2026-07-17T15:28:22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8"/>
    <x v="23"/>
    <x v="1"/>
    <d v="2026-07-17T15:28:23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9"/>
    <x v="23"/>
    <x v="1"/>
    <d v="2026-07-17T15:28:23"/>
    <x v="301"/>
    <m/>
    <m/>
    <m/>
    <m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0"/>
    <x v="23"/>
    <x v="1"/>
    <d v="2026-07-17T15:28:23"/>
    <x v="9"/>
    <m/>
    <m/>
    <m/>
    <m/>
    <m/>
    <m/>
    <m/>
    <n v="6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1"/>
    <x v="23"/>
    <x v="1"/>
    <d v="2026-07-17T15:28:23"/>
    <x v="214"/>
    <m/>
    <n v="9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0"/>
    <x v="23"/>
    <x v="1"/>
    <d v="2026-07-17T15:28:2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"/>
    <x v="23"/>
    <x v="1"/>
    <d v="2026-07-17T15:28:2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2"/>
    <x v="23"/>
    <x v="1"/>
    <d v="2026-07-17T15:28:2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3"/>
    <x v="23"/>
    <x v="1"/>
    <d v="2026-07-17T15:28:2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"/>
    <x v="23"/>
    <x v="1"/>
    <d v="2026-07-17T15:28:23"/>
    <x v="301"/>
    <n v="22"/>
    <n v="42"/>
    <m/>
    <n v="3"/>
    <n v="5"/>
    <n v="7"/>
    <n v="6"/>
    <n v="16"/>
    <n v="17"/>
    <n v="6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"/>
    <x v="23"/>
    <x v="1"/>
    <d v="2026-07-17T15:28:23"/>
    <x v="4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5"/>
    <x v="23"/>
    <x v="1"/>
    <d v="2026-07-17T15:28:23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"/>
    <x v="23"/>
    <x v="1"/>
    <d v="2026-07-17T15:28:23"/>
    <x v="523"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"/>
    <x v="23"/>
    <x v="1"/>
    <d v="2026-07-17T15:28:23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"/>
    <x v="23"/>
    <x v="1"/>
    <d v="2026-07-17T15:28:23"/>
    <x v="523"/>
    <n v="158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"/>
    <x v="23"/>
    <x v="1"/>
    <d v="2026-07-17T15:28:23"/>
    <x v="195"/>
    <n v="8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8"/>
    <x v="24"/>
    <x v="1"/>
    <d v="2026-07-17T15:28:23"/>
    <x v="18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9"/>
    <x v="24"/>
    <x v="1"/>
    <d v="2026-07-17T15:28:23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0"/>
    <x v="24"/>
    <x v="1"/>
    <d v="2026-07-17T15:28:23"/>
    <x v="90"/>
    <m/>
    <m/>
    <m/>
    <m/>
    <m/>
    <m/>
    <m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1"/>
    <x v="24"/>
    <x v="1"/>
    <d v="2026-07-17T15:28:23"/>
    <x v="49"/>
    <n v="3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2"/>
    <x v="24"/>
    <x v="1"/>
    <d v="2026-07-17T15:28:2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"/>
    <x v="24"/>
    <x v="1"/>
    <d v="2026-07-17T15:28:23"/>
    <x v="4"/>
    <n v="7"/>
    <n v="13"/>
    <n v="2"/>
    <m/>
    <n v="2"/>
    <n v="5"/>
    <n v="1"/>
    <n v="5"/>
    <n v="1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5"/>
    <x v="24"/>
    <x v="1"/>
    <d v="2026-07-17T15:28:23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4"/>
    <x v="24"/>
    <x v="1"/>
    <d v="2026-07-17T15:28:23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"/>
    <x v="24"/>
    <x v="1"/>
    <d v="2026-07-17T15:28:23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6"/>
    <x v="24"/>
    <x v="1"/>
    <d v="2026-07-17T15:28:23"/>
    <x v="5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"/>
    <x v="24"/>
    <x v="1"/>
    <d v="2026-07-17T15:28:23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8"/>
    <x v="25"/>
    <x v="1"/>
    <d v="2026-07-17T15:28:24"/>
    <x v="15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9"/>
    <x v="25"/>
    <x v="1"/>
    <d v="2026-07-17T15:28:24"/>
    <x v="48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0"/>
    <x v="25"/>
    <x v="1"/>
    <d v="2026-07-17T15:28:24"/>
    <x v="145"/>
    <m/>
    <m/>
    <m/>
    <m/>
    <m/>
    <m/>
    <m/>
    <n v="6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1"/>
    <x v="25"/>
    <x v="1"/>
    <d v="2026-07-17T15:28:24"/>
    <x v="80"/>
    <n v="0.8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0"/>
    <x v="25"/>
    <x v="1"/>
    <d v="2026-07-17T15:28:2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"/>
    <x v="25"/>
    <x v="1"/>
    <d v="2026-07-17T15:28:2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2"/>
    <x v="25"/>
    <x v="1"/>
    <d v="2026-07-17T15:28:24"/>
    <x v="50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"/>
    <x v="25"/>
    <x v="1"/>
    <d v="2026-07-17T15:28:24"/>
    <x v="63"/>
    <n v="15"/>
    <n v="15"/>
    <n v="1"/>
    <m/>
    <n v="2"/>
    <n v="4"/>
    <n v="4"/>
    <n v="6"/>
    <n v="5"/>
    <n v="6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"/>
    <x v="25"/>
    <x v="1"/>
    <d v="2026-07-17T15:28:24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5"/>
    <x v="25"/>
    <x v="1"/>
    <d v="2026-07-17T15:28:2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"/>
    <x v="25"/>
    <x v="1"/>
    <d v="2026-07-17T15:28:24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5"/>
    <x v="25"/>
    <x v="1"/>
    <d v="2026-07-17T15:28:24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7"/>
    <x v="25"/>
    <x v="1"/>
    <d v="2026-07-17T15:28:2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6"/>
    <x v="25"/>
    <x v="1"/>
    <d v="2026-07-17T15:28:24"/>
    <x v="131"/>
    <n v="2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"/>
    <x v="25"/>
    <x v="1"/>
    <d v="2026-07-17T15:28:24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8"/>
    <x v="25"/>
    <x v="1"/>
    <d v="2026-07-17T15:28:24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"/>
    <x v="26"/>
    <x v="2"/>
    <d v="2026-07-17T15:28:25"/>
    <x v="132"/>
    <m/>
    <m/>
    <m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"/>
    <x v="26"/>
    <x v="2"/>
    <d v="2026-07-17T15:28:25"/>
    <x v="45"/>
    <m/>
    <m/>
    <m/>
    <m/>
    <m/>
    <n v="20"/>
    <n v="3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0"/>
    <x v="26"/>
    <x v="2"/>
    <d v="2026-07-17T15:28:25"/>
    <x v="90"/>
    <m/>
    <m/>
    <m/>
    <m/>
    <m/>
    <m/>
    <m/>
    <n v="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1"/>
    <x v="26"/>
    <x v="2"/>
    <d v="2026-07-17T15:28:25"/>
    <x v="174"/>
    <n v="4"/>
    <n v="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6"/>
    <x v="26"/>
    <x v="2"/>
    <d v="2026-07-17T15:28:25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"/>
    <x v="26"/>
    <x v="2"/>
    <d v="2026-07-17T15:28:25"/>
    <x v="141"/>
    <n v="24"/>
    <n v="35"/>
    <n v="1"/>
    <n v="2"/>
    <n v="4"/>
    <n v="9"/>
    <n v="10"/>
    <n v="10"/>
    <n v="17"/>
    <n v="5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"/>
    <x v="26"/>
    <x v="2"/>
    <d v="2026-07-17T15:28:25"/>
    <x v="30"/>
    <n v="0"/>
    <n v="1"/>
    <n v="0"/>
    <n v="0"/>
    <n v="0"/>
    <n v="0"/>
    <n v="0"/>
    <n v="0"/>
    <n v="0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"/>
    <x v="26"/>
    <x v="2"/>
    <d v="2026-07-17T15:28:25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5"/>
    <x v="26"/>
    <x v="2"/>
    <d v="2026-07-17T15:28:25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6"/>
    <x v="26"/>
    <x v="2"/>
    <d v="2026-07-17T15:28:25"/>
    <x v="234"/>
    <n v="4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"/>
    <x v="26"/>
    <x v="2"/>
    <d v="2026-07-17T15:28:25"/>
    <x v="13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8"/>
    <x v="35"/>
    <x v="2"/>
    <d v="2026-07-17T15:28:25"/>
    <x v="10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9"/>
    <x v="35"/>
    <x v="2"/>
    <d v="2026-07-17T15:28:25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10"/>
    <x v="35"/>
    <x v="2"/>
    <d v="2026-07-17T15:28:25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11"/>
    <x v="35"/>
    <x v="2"/>
    <d v="2026-07-17T15:28:25"/>
    <x v="19"/>
    <m/>
    <n v="3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0"/>
    <x v="35"/>
    <x v="2"/>
    <d v="2026-07-17T15:28:2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2"/>
    <x v="35"/>
    <x v="2"/>
    <d v="2026-07-17T15:28:25"/>
    <x v="4"/>
    <n v="10"/>
    <n v="10"/>
    <m/>
    <n v="1"/>
    <n v="2"/>
    <n v="2"/>
    <n v="5"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3"/>
    <x v="35"/>
    <x v="2"/>
    <d v="2026-07-17T15:28:25"/>
    <x v="43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4"/>
    <x v="35"/>
    <x v="2"/>
    <d v="2026-07-17T15:28:25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6"/>
    <x v="35"/>
    <x v="2"/>
    <d v="2026-07-17T15:28:25"/>
    <x v="199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8"/>
    <x v="40"/>
    <x v="9"/>
    <d v="2026-07-17T15:28:26"/>
    <x v="1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9"/>
    <x v="40"/>
    <x v="9"/>
    <d v="2026-07-17T15:28:26"/>
    <x v="29"/>
    <m/>
    <m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10"/>
    <x v="40"/>
    <x v="9"/>
    <d v="2026-07-17T15:28:26"/>
    <x v="2"/>
    <m/>
    <m/>
    <m/>
    <m/>
    <m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11"/>
    <x v="40"/>
    <x v="9"/>
    <d v="2026-07-17T15:28:26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2"/>
    <x v="40"/>
    <x v="9"/>
    <d v="2026-07-17T15:28:26"/>
    <x v="137"/>
    <n v="8"/>
    <n v="17"/>
    <m/>
    <m/>
    <n v="2"/>
    <m/>
    <n v="4"/>
    <n v="8"/>
    <n v="8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4"/>
    <x v="40"/>
    <x v="9"/>
    <d v="2026-07-17T15:28:26"/>
    <x v="323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5"/>
    <x v="40"/>
    <x v="9"/>
    <d v="2026-07-17T15:28:2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6"/>
    <x v="40"/>
    <x v="9"/>
    <d v="2026-07-17T15:28:26"/>
    <x v="323"/>
    <n v="74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7"/>
    <x v="40"/>
    <x v="9"/>
    <d v="2026-07-17T15:28:26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25"/>
    <x v="40"/>
    <x v="9"/>
    <d v="2026-07-17T15:28:26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8"/>
    <x v="41"/>
    <x v="9"/>
    <d v="2026-07-17T15:28:26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9"/>
    <x v="41"/>
    <x v="9"/>
    <d v="2026-07-17T15:28:26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10"/>
    <x v="41"/>
    <x v="9"/>
    <d v="2026-07-17T15:28:26"/>
    <x v="90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11"/>
    <x v="41"/>
    <x v="9"/>
    <d v="2026-07-17T15:28:2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0"/>
    <x v="41"/>
    <x v="9"/>
    <d v="2026-07-17T15:28:2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1"/>
    <x v="41"/>
    <x v="9"/>
    <d v="2026-07-17T15:28:2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2"/>
    <x v="41"/>
    <x v="9"/>
    <d v="2026-07-17T15:28:26"/>
    <x v="187"/>
    <n v="10"/>
    <n v="11"/>
    <m/>
    <m/>
    <n v="2"/>
    <n v="3"/>
    <n v="2"/>
    <n v="5"/>
    <n v="5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3"/>
    <x v="41"/>
    <x v="9"/>
    <d v="2026-07-17T15:28:26"/>
    <x v="30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4"/>
    <x v="41"/>
    <x v="9"/>
    <d v="2026-07-17T15:28:26"/>
    <x v="175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5"/>
    <x v="41"/>
    <x v="9"/>
    <d v="2026-07-17T15:28:26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6"/>
    <x v="41"/>
    <x v="9"/>
    <d v="2026-07-17T15:28:26"/>
    <x v="175"/>
    <n v="59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"/>
    <x v="41"/>
    <x v="9"/>
    <d v="2026-07-17T15:28:26"/>
    <x v="190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25"/>
    <x v="41"/>
    <x v="9"/>
    <d v="2026-07-17T15:28:26"/>
    <x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34"/>
    <x v="41"/>
    <x v="9"/>
    <d v="2026-07-17T15:28:2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8"/>
    <x v="28"/>
    <x v="9"/>
    <d v="2026-07-17T15:28:27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9"/>
    <x v="28"/>
    <x v="9"/>
    <d v="2026-07-17T15:28:27"/>
    <x v="92"/>
    <m/>
    <m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10"/>
    <x v="28"/>
    <x v="9"/>
    <d v="2026-07-17T15:28:27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0"/>
    <x v="28"/>
    <x v="9"/>
    <d v="2026-07-17T15:28:2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1"/>
    <x v="28"/>
    <x v="9"/>
    <d v="2026-07-17T15:28:2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2"/>
    <x v="28"/>
    <x v="9"/>
    <d v="2026-07-17T15:28:27"/>
    <x v="48"/>
    <n v="6"/>
    <n v="16"/>
    <m/>
    <m/>
    <m/>
    <n v="4"/>
    <n v="2"/>
    <n v="6"/>
    <n v="7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3"/>
    <x v="28"/>
    <x v="9"/>
    <d v="2026-07-17T15:28:27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4"/>
    <x v="28"/>
    <x v="9"/>
    <d v="2026-07-17T15:28:27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5"/>
    <x v="28"/>
    <x v="9"/>
    <d v="2026-07-17T15:28:2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6"/>
    <x v="28"/>
    <x v="9"/>
    <d v="2026-07-17T15:28:27"/>
    <x v="355"/>
    <n v="55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7"/>
    <x v="28"/>
    <x v="9"/>
    <d v="2026-07-17T15:28:27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9"/>
    <x v="44"/>
    <x v="9"/>
    <d v="2026-07-17T15:28:27"/>
    <x v="4"/>
    <m/>
    <m/>
    <m/>
    <m/>
    <m/>
    <n v="14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2"/>
    <x v="44"/>
    <x v="9"/>
    <d v="2026-07-17T15:28:27"/>
    <x v="9"/>
    <n v="6"/>
    <n v="4"/>
    <m/>
    <m/>
    <m/>
    <m/>
    <m/>
    <n v="7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4"/>
    <x v="44"/>
    <x v="9"/>
    <d v="2026-07-17T15:28:27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5"/>
    <x v="44"/>
    <x v="9"/>
    <d v="2026-07-17T15:28:2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6"/>
    <x v="44"/>
    <x v="9"/>
    <d v="2026-07-17T15:28:27"/>
    <x v="408"/>
    <n v="36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7"/>
    <x v="44"/>
    <x v="9"/>
    <d v="2026-07-17T15:28:27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25"/>
    <x v="44"/>
    <x v="9"/>
    <d v="2026-07-17T15:28:27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9"/>
    <x v="45"/>
    <x v="9"/>
    <d v="2026-07-17T15:28:28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10"/>
    <x v="45"/>
    <x v="9"/>
    <d v="2026-07-17T15:28:28"/>
    <x v="2"/>
    <m/>
    <m/>
    <m/>
    <m/>
    <m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2"/>
    <x v="45"/>
    <x v="9"/>
    <d v="2026-07-17T15:28:28"/>
    <x v="90"/>
    <m/>
    <n v="5"/>
    <m/>
    <m/>
    <m/>
    <m/>
    <m/>
    <m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4"/>
    <x v="45"/>
    <x v="9"/>
    <d v="2026-07-17T15:28:28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6"/>
    <x v="45"/>
    <x v="9"/>
    <d v="2026-07-17T15:28:28"/>
    <x v="192"/>
    <n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8"/>
    <x v="29"/>
    <x v="4"/>
    <d v="2026-07-17T15:28:28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9"/>
    <x v="29"/>
    <x v="4"/>
    <d v="2026-07-17T15:28:28"/>
    <x v="1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11"/>
    <x v="29"/>
    <x v="4"/>
    <d v="2026-07-17T15:28:28"/>
    <x v="49"/>
    <n v="4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0"/>
    <x v="29"/>
    <x v="4"/>
    <d v="2026-07-17T15:28:2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1"/>
    <x v="29"/>
    <x v="4"/>
    <d v="2026-07-17T15:28:2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2"/>
    <x v="29"/>
    <x v="4"/>
    <d v="2026-07-17T15:28:28"/>
    <x v="9"/>
    <n v="4"/>
    <n v="6"/>
    <n v="1"/>
    <m/>
    <n v="1"/>
    <n v="1"/>
    <n v="3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3"/>
    <x v="29"/>
    <x v="4"/>
    <d v="2026-07-17T15:28:28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4"/>
    <x v="29"/>
    <x v="4"/>
    <d v="2026-07-17T15:28:28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5"/>
    <x v="29"/>
    <x v="4"/>
    <d v="2026-07-17T15:28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6"/>
    <x v="29"/>
    <x v="4"/>
    <d v="2026-07-17T15:28:28"/>
    <x v="181"/>
    <n v="2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7"/>
    <x v="29"/>
    <x v="4"/>
    <d v="2026-07-17T15:28:28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8"/>
    <x v="30"/>
    <x v="4"/>
    <d v="2026-07-17T15:28:29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9"/>
    <x v="30"/>
    <x v="4"/>
    <d v="2026-07-17T15:28:29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10"/>
    <x v="30"/>
    <x v="4"/>
    <d v="2026-07-17T15:28:2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2"/>
    <x v="30"/>
    <x v="4"/>
    <d v="2026-07-17T15:28:29"/>
    <x v="1"/>
    <n v="4"/>
    <n v="4"/>
    <m/>
    <m/>
    <m/>
    <m/>
    <n v="2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4"/>
    <x v="30"/>
    <x v="4"/>
    <d v="2026-07-17T15:28:29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5"/>
    <x v="30"/>
    <x v="4"/>
    <d v="2026-07-17T15:28:2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6"/>
    <x v="30"/>
    <x v="4"/>
    <d v="2026-07-17T15:28:29"/>
    <x v="196"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7"/>
    <x v="30"/>
    <x v="4"/>
    <d v="2026-07-17T15:28:29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25"/>
    <x v="30"/>
    <x v="4"/>
    <d v="2026-07-17T15:28:29"/>
    <x v="144"/>
    <n v="1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8"/>
    <x v="46"/>
    <x v="4"/>
    <d v="2026-07-17T15:28:29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9"/>
    <x v="46"/>
    <x v="4"/>
    <d v="2026-07-17T15:28:29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2"/>
    <x v="46"/>
    <x v="4"/>
    <d v="2026-07-17T15:28:29"/>
    <x v="145"/>
    <n v="7"/>
    <n v="2"/>
    <m/>
    <m/>
    <m/>
    <n v="1"/>
    <n v="3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4"/>
    <x v="46"/>
    <x v="4"/>
    <d v="2026-07-17T15:28:29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5"/>
    <x v="46"/>
    <x v="4"/>
    <d v="2026-07-17T15:28:2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6"/>
    <x v="46"/>
    <x v="4"/>
    <d v="2026-07-17T15:28:29"/>
    <x v="165"/>
    <n v="3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7"/>
    <x v="46"/>
    <x v="4"/>
    <d v="2026-07-17T15:28:29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25"/>
    <x v="46"/>
    <x v="4"/>
    <d v="2026-07-17T15:28:2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9"/>
    <x v="47"/>
    <x v="4"/>
    <d v="2026-07-17T15:28:30"/>
    <x v="15"/>
    <m/>
    <m/>
    <m/>
    <m/>
    <m/>
    <n v="6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10"/>
    <x v="47"/>
    <x v="4"/>
    <d v="2026-07-17T15:28:30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11"/>
    <x v="47"/>
    <x v="4"/>
    <d v="2026-07-17T15:28:30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2"/>
    <x v="47"/>
    <x v="4"/>
    <d v="2026-07-17T15:28:30"/>
    <x v="9"/>
    <n v="7"/>
    <n v="3"/>
    <n v="1"/>
    <m/>
    <m/>
    <m/>
    <m/>
    <n v="3"/>
    <n v="5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4"/>
    <x v="47"/>
    <x v="4"/>
    <d v="2026-07-17T15:28:30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5"/>
    <x v="47"/>
    <x v="4"/>
    <d v="2026-07-17T15:28:30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6"/>
    <x v="47"/>
    <x v="4"/>
    <d v="2026-07-17T15:28:30"/>
    <x v="63"/>
    <n v="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7"/>
    <x v="47"/>
    <x v="4"/>
    <d v="2026-07-17T15:28:30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8"/>
    <x v="48"/>
    <x v="4"/>
    <d v="2026-07-17T15:28:30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9"/>
    <x v="48"/>
    <x v="4"/>
    <d v="2026-07-17T15:28:30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10"/>
    <x v="48"/>
    <x v="4"/>
    <d v="2026-07-17T15:28:30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2"/>
    <x v="48"/>
    <x v="4"/>
    <d v="2026-07-17T15:28:30"/>
    <x v="14"/>
    <n v="2"/>
    <n v="5"/>
    <m/>
    <m/>
    <m/>
    <n v="1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4"/>
    <x v="48"/>
    <x v="4"/>
    <d v="2026-07-17T15:28:30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5"/>
    <x v="48"/>
    <x v="4"/>
    <d v="2026-07-17T15:28:3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6"/>
    <x v="48"/>
    <x v="4"/>
    <d v="2026-07-17T15:28:30"/>
    <x v="226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"/>
    <x v="48"/>
    <x v="4"/>
    <d v="2026-07-17T15:28:30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8"/>
    <x v="31"/>
    <x v="4"/>
    <d v="2026-07-17T15:28:30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9"/>
    <x v="31"/>
    <x v="4"/>
    <d v="2026-07-17T15:28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10"/>
    <x v="31"/>
    <x v="4"/>
    <d v="2026-07-17T15:28:30"/>
    <x v="69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11"/>
    <x v="31"/>
    <x v="4"/>
    <d v="2026-07-17T15:28:30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2"/>
    <x v="31"/>
    <x v="4"/>
    <d v="2026-07-17T15:28:30"/>
    <x v="9"/>
    <n v="1"/>
    <n v="9"/>
    <m/>
    <m/>
    <n v="1"/>
    <n v="2"/>
    <n v="2"/>
    <n v="1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4"/>
    <x v="31"/>
    <x v="4"/>
    <d v="2026-07-17T15:28:30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5"/>
    <x v="31"/>
    <x v="4"/>
    <d v="2026-07-17T15:28:30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6"/>
    <x v="31"/>
    <x v="4"/>
    <d v="2026-07-17T15:28:30"/>
    <x v="102"/>
    <n v="4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7"/>
    <x v="31"/>
    <x v="4"/>
    <d v="2026-07-17T15:28:30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4"/>
    <x v="32"/>
    <x v="0"/>
    <d v="2026-07-17T15:28:31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5"/>
    <x v="32"/>
    <x v="0"/>
    <d v="2026-07-17T15:28:3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6"/>
    <x v="32"/>
    <x v="0"/>
    <d v="2026-07-17T15:28:31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7"/>
    <x v="32"/>
    <x v="0"/>
    <d v="2026-07-17T15:28:31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8"/>
    <x v="51"/>
    <x v="0"/>
    <d v="2026-07-17T15:28:32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9"/>
    <x v="51"/>
    <x v="0"/>
    <d v="2026-07-17T15:28:32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10"/>
    <x v="51"/>
    <x v="0"/>
    <d v="2026-07-17T15:28:32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2"/>
    <x v="51"/>
    <x v="0"/>
    <d v="2026-07-17T15:28:32"/>
    <x v="0"/>
    <n v="2"/>
    <n v="4"/>
    <m/>
    <m/>
    <m/>
    <n v="1"/>
    <n v="2"/>
    <m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4"/>
    <x v="51"/>
    <x v="0"/>
    <d v="2026-07-17T15:28:32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5"/>
    <x v="51"/>
    <x v="0"/>
    <d v="2026-07-17T15:28:3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6"/>
    <x v="51"/>
    <x v="0"/>
    <d v="2026-07-17T15:28:32"/>
    <x v="170"/>
    <n v="2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7"/>
    <x v="51"/>
    <x v="0"/>
    <d v="2026-07-17T15:28:32"/>
    <x v="14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25"/>
    <x v="51"/>
    <x v="0"/>
    <d v="2026-07-17T15:28:32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8"/>
    <x v="33"/>
    <x v="4"/>
    <d v="2026-07-17T15:28:32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9"/>
    <x v="33"/>
    <x v="4"/>
    <d v="2026-07-17T15:28:32"/>
    <x v="48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0"/>
    <x v="33"/>
    <x v="4"/>
    <d v="2026-07-17T15:28:32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1"/>
    <x v="33"/>
    <x v="4"/>
    <d v="2026-07-17T15:28:3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0"/>
    <x v="33"/>
    <x v="4"/>
    <d v="2026-07-17T15:28:32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"/>
    <x v="33"/>
    <x v="4"/>
    <d v="2026-07-17T15:28:32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2"/>
    <x v="33"/>
    <x v="4"/>
    <d v="2026-07-17T15:28:32"/>
    <x v="68"/>
    <n v="9"/>
    <n v="14"/>
    <m/>
    <m/>
    <n v="2"/>
    <n v="3"/>
    <n v="4"/>
    <n v="6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3"/>
    <x v="33"/>
    <x v="4"/>
    <d v="2026-07-17T15:28:32"/>
    <x v="2"/>
    <n v="3"/>
    <n v="0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4"/>
    <x v="33"/>
    <x v="4"/>
    <d v="2026-07-17T15:28:32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5"/>
    <x v="33"/>
    <x v="4"/>
    <d v="2026-07-17T15:28:32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6"/>
    <x v="33"/>
    <x v="4"/>
    <d v="2026-07-17T15:28:32"/>
    <x v="234"/>
    <n v="33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"/>
    <x v="33"/>
    <x v="4"/>
    <d v="2026-07-17T15:28:32"/>
    <x v="9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8"/>
    <x v="34"/>
    <x v="4"/>
    <d v="2026-07-17T15:28:3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9"/>
    <x v="34"/>
    <x v="4"/>
    <d v="2026-07-17T15:28:33"/>
    <x v="10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0"/>
    <x v="34"/>
    <x v="4"/>
    <d v="2026-07-17T15:28:3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2"/>
    <x v="34"/>
    <x v="4"/>
    <d v="2026-07-17T15:28:33"/>
    <x v="145"/>
    <n v="4"/>
    <n v="5"/>
    <m/>
    <m/>
    <m/>
    <m/>
    <n v="1"/>
    <n v="3"/>
    <n v="4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4"/>
    <x v="34"/>
    <x v="4"/>
    <d v="2026-07-17T15:28:33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5"/>
    <x v="34"/>
    <x v="4"/>
    <d v="2026-07-17T15:28:3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6"/>
    <x v="34"/>
    <x v="4"/>
    <d v="2026-07-17T15:28:33"/>
    <x v="76"/>
    <n v="2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"/>
    <x v="34"/>
    <x v="4"/>
    <d v="2026-07-17T15:28:33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8"/>
    <x v="42"/>
    <x v="9"/>
    <d v="2026-07-17T15:28:3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9"/>
    <x v="42"/>
    <x v="9"/>
    <d v="2026-07-17T15:28:33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10"/>
    <x v="42"/>
    <x v="9"/>
    <d v="2026-07-17T15:28:33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2"/>
    <x v="42"/>
    <x v="9"/>
    <d v="2026-07-17T15:28:33"/>
    <x v="1"/>
    <n v="4"/>
    <n v="4"/>
    <m/>
    <m/>
    <m/>
    <n v="2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4"/>
    <x v="42"/>
    <x v="9"/>
    <d v="2026-07-17T15:28:33"/>
    <x v="473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5"/>
    <x v="42"/>
    <x v="9"/>
    <d v="2026-07-17T15:28:33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6"/>
    <x v="42"/>
    <x v="9"/>
    <d v="2026-07-17T15:28:33"/>
    <x v="473"/>
    <n v="68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"/>
    <x v="42"/>
    <x v="9"/>
    <d v="2026-07-17T15:28:33"/>
    <x v="39"/>
    <n v="1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8"/>
    <x v="43"/>
    <x v="9"/>
    <d v="2026-07-17T15:28:3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9"/>
    <x v="43"/>
    <x v="9"/>
    <d v="2026-07-17T15:28:34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2"/>
    <x v="43"/>
    <x v="9"/>
    <d v="2026-07-17T15:28:34"/>
    <x v="69"/>
    <n v="1"/>
    <n v="3"/>
    <m/>
    <m/>
    <m/>
    <n v="1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4"/>
    <x v="43"/>
    <x v="9"/>
    <d v="2026-07-17T15:28:34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6"/>
    <x v="43"/>
    <x v="9"/>
    <d v="2026-07-17T15:28:34"/>
    <x v="100"/>
    <n v="26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4"/>
    <x v="55"/>
    <x v="5"/>
    <d v="2026-07-17T15:28:35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6"/>
    <x v="55"/>
    <x v="5"/>
    <d v="2026-07-17T15:28:35"/>
    <x v="141"/>
    <n v="3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8"/>
    <x v="56"/>
    <x v="0"/>
    <d v="2026-07-17T15:28:35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9"/>
    <x v="56"/>
    <x v="0"/>
    <d v="2026-07-17T15:28:35"/>
    <x v="86"/>
    <m/>
    <m/>
    <m/>
    <m/>
    <m/>
    <n v="6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0"/>
    <x v="56"/>
    <x v="0"/>
    <d v="2026-07-17T15:28:35"/>
    <x v="90"/>
    <m/>
    <m/>
    <m/>
    <m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"/>
    <x v="56"/>
    <x v="0"/>
    <d v="2026-07-17T15:28:35"/>
    <x v="18"/>
    <n v="7"/>
    <n v="5"/>
    <m/>
    <m/>
    <m/>
    <n v="1"/>
    <n v="2"/>
    <n v="3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4"/>
    <x v="56"/>
    <x v="0"/>
    <d v="2026-07-17T15:28:35"/>
    <x v="524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5"/>
    <x v="56"/>
    <x v="0"/>
    <d v="2026-07-17T15:28:35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6"/>
    <x v="56"/>
    <x v="0"/>
    <d v="2026-07-17T15:28:35"/>
    <x v="524"/>
    <n v="4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"/>
    <x v="56"/>
    <x v="0"/>
    <d v="2026-07-17T15:28:35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5"/>
    <x v="56"/>
    <x v="0"/>
    <d v="2026-07-17T15:28:35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4"/>
    <x v="49"/>
    <x v="5"/>
    <d v="2026-07-17T15:28:36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6"/>
    <x v="49"/>
    <x v="5"/>
    <d v="2026-07-17T15:28:36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8"/>
    <x v="50"/>
    <x v="10"/>
    <d v="2026-07-17T15:28:37"/>
    <x v="69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9"/>
    <x v="50"/>
    <x v="10"/>
    <d v="2026-07-17T15:28:37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10"/>
    <x v="50"/>
    <x v="10"/>
    <d v="2026-07-17T15:28:37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11"/>
    <x v="50"/>
    <x v="10"/>
    <d v="2026-07-17T15:28:3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2"/>
    <x v="50"/>
    <x v="10"/>
    <d v="2026-07-17T15:28:37"/>
    <x v="9"/>
    <n v="6"/>
    <n v="4"/>
    <m/>
    <m/>
    <n v="1"/>
    <n v="0"/>
    <n v="2"/>
    <n v="5"/>
    <n v="1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4"/>
    <x v="50"/>
    <x v="10"/>
    <d v="2026-07-17T15:28:37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5"/>
    <x v="50"/>
    <x v="10"/>
    <d v="2026-07-17T15:28:3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6"/>
    <x v="50"/>
    <x v="10"/>
    <d v="2026-07-17T15:28:37"/>
    <x v="179"/>
    <n v="56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7"/>
    <x v="50"/>
    <x v="10"/>
    <d v="2026-07-17T15:28:37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8"/>
    <x v="57"/>
    <x v="10"/>
    <d v="2026-07-17T15:28:37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9"/>
    <x v="57"/>
    <x v="10"/>
    <d v="2026-07-17T15:28:37"/>
    <x v="9"/>
    <m/>
    <m/>
    <m/>
    <m/>
    <m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10"/>
    <x v="57"/>
    <x v="10"/>
    <d v="2026-07-17T15:28:37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11"/>
    <x v="57"/>
    <x v="10"/>
    <d v="2026-07-17T15:28:37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2"/>
    <x v="57"/>
    <x v="10"/>
    <d v="2026-07-17T15:28:37"/>
    <x v="9"/>
    <n v="3"/>
    <n v="7"/>
    <n v="0"/>
    <n v="0"/>
    <n v="1"/>
    <n v="2"/>
    <n v="1"/>
    <n v="5"/>
    <n v="0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4"/>
    <x v="57"/>
    <x v="10"/>
    <d v="2026-07-17T15:28:37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5"/>
    <x v="57"/>
    <x v="10"/>
    <d v="2026-07-17T15:28:37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6"/>
    <x v="57"/>
    <x v="10"/>
    <d v="2026-07-17T15:28:37"/>
    <x v="101"/>
    <n v="32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"/>
    <x v="57"/>
    <x v="10"/>
    <d v="2026-07-17T15:28:37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8"/>
    <x v="60"/>
    <x v="10"/>
    <d v="2026-07-17T15:28:38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9"/>
    <x v="60"/>
    <x v="10"/>
    <d v="2026-07-17T15:28:38"/>
    <x v="48"/>
    <m/>
    <m/>
    <m/>
    <m/>
    <m/>
    <n v="8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0"/>
    <x v="60"/>
    <x v="10"/>
    <d v="2026-07-17T15:28:38"/>
    <x v="2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2"/>
    <x v="60"/>
    <x v="10"/>
    <d v="2026-07-17T15:28:38"/>
    <x v="26"/>
    <n v="8"/>
    <n v="9"/>
    <m/>
    <m/>
    <m/>
    <n v="1"/>
    <n v="2"/>
    <n v="4"/>
    <n v="7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4"/>
    <x v="60"/>
    <x v="10"/>
    <d v="2026-07-17T15:28:38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5"/>
    <x v="60"/>
    <x v="10"/>
    <d v="2026-07-17T15:28:38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6"/>
    <x v="60"/>
    <x v="10"/>
    <d v="2026-07-17T15:28:38"/>
    <x v="41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"/>
    <x v="60"/>
    <x v="10"/>
    <d v="2026-07-17T15:28:38"/>
    <x v="9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9"/>
    <x v="61"/>
    <x v="10"/>
    <d v="2026-07-17T15:28:38"/>
    <x v="43"/>
    <m/>
    <m/>
    <m/>
    <m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2"/>
    <x v="61"/>
    <x v="10"/>
    <d v="2026-07-17T15:28:38"/>
    <x v="30"/>
    <n v="0"/>
    <n v="1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4"/>
    <x v="61"/>
    <x v="10"/>
    <d v="2026-07-17T15:28:38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5"/>
    <x v="61"/>
    <x v="10"/>
    <d v="2026-07-17T15:28:3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27"/>
    <x v="61"/>
    <x v="10"/>
    <d v="2026-07-17T15:28:3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6"/>
    <x v="61"/>
    <x v="10"/>
    <d v="2026-07-17T15:28:38"/>
    <x v="86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7"/>
    <x v="61"/>
    <x v="10"/>
    <d v="2026-07-17T15:28:3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28"/>
    <x v="61"/>
    <x v="10"/>
    <d v="2026-07-17T15:28:38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8"/>
    <x v="62"/>
    <x v="10"/>
    <d v="2026-07-17T15:28:39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9"/>
    <x v="62"/>
    <x v="10"/>
    <d v="2026-07-17T15:28:39"/>
    <x v="144"/>
    <m/>
    <m/>
    <m/>
    <m/>
    <m/>
    <n v="8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10"/>
    <x v="62"/>
    <x v="10"/>
    <d v="2026-07-17T15:28:39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11"/>
    <x v="62"/>
    <x v="10"/>
    <d v="2026-07-17T15:28:39"/>
    <x v="99"/>
    <n v="2.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0"/>
    <x v="62"/>
    <x v="10"/>
    <d v="2026-07-17T15:28:3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1"/>
    <x v="62"/>
    <x v="10"/>
    <d v="2026-07-17T15:28:3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2"/>
    <x v="62"/>
    <x v="10"/>
    <d v="2026-07-17T15:28:39"/>
    <x v="39"/>
    <n v="7"/>
    <n v="11"/>
    <n v="1"/>
    <m/>
    <n v="1"/>
    <n v="1"/>
    <n v="3"/>
    <n v="4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4"/>
    <x v="62"/>
    <x v="10"/>
    <d v="2026-07-17T15:28:39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5"/>
    <x v="62"/>
    <x v="10"/>
    <d v="2026-07-17T15:28:3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6"/>
    <x v="62"/>
    <x v="10"/>
    <d v="2026-07-17T15:28:39"/>
    <x v="63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"/>
    <x v="62"/>
    <x v="10"/>
    <d v="2026-07-17T15:28:39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8"/>
    <x v="63"/>
    <x v="10"/>
    <d v="2026-07-17T15:28:39"/>
    <x v="69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9"/>
    <x v="63"/>
    <x v="10"/>
    <d v="2026-07-17T15:28:39"/>
    <x v="48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10"/>
    <x v="63"/>
    <x v="10"/>
    <d v="2026-07-17T15:28:39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2"/>
    <x v="63"/>
    <x v="10"/>
    <d v="2026-07-17T15:28:39"/>
    <x v="10"/>
    <n v="10"/>
    <n v="4"/>
    <m/>
    <m/>
    <m/>
    <n v="0"/>
    <n v="2"/>
    <n v="5"/>
    <n v="6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4"/>
    <x v="63"/>
    <x v="10"/>
    <d v="2026-07-17T15:28:39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5"/>
    <x v="63"/>
    <x v="10"/>
    <d v="2026-07-17T15:28:3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6"/>
    <x v="63"/>
    <x v="10"/>
    <d v="2026-07-17T15:28:39"/>
    <x v="173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7"/>
    <x v="63"/>
    <x v="10"/>
    <d v="2026-07-17T15:28:39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1"/>
    <x v="64"/>
    <x v="10"/>
    <d v="2026-07-17T15:28:4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"/>
    <x v="64"/>
    <x v="10"/>
    <d v="2026-07-17T15:28:40"/>
    <x v="30"/>
    <m/>
    <n v="1"/>
    <m/>
    <m/>
    <n v="1"/>
    <m/>
    <m/>
    <m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"/>
    <x v="64"/>
    <x v="10"/>
    <d v="2026-07-17T15:28:40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5"/>
    <x v="64"/>
    <x v="10"/>
    <d v="2026-07-17T15:28:4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6"/>
    <x v="64"/>
    <x v="10"/>
    <d v="2026-07-17T15:28:40"/>
    <x v="57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"/>
    <x v="64"/>
    <x v="10"/>
    <d v="2026-07-17T15:28:40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8"/>
    <x v="65"/>
    <x v="6"/>
    <d v="2026-07-17T15:28:40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9"/>
    <x v="65"/>
    <x v="6"/>
    <d v="2026-07-17T15:28:40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"/>
    <x v="65"/>
    <x v="6"/>
    <d v="2026-07-17T15:28:40"/>
    <x v="15"/>
    <n v="11"/>
    <n v="5"/>
    <m/>
    <m/>
    <m/>
    <n v="5"/>
    <n v="3"/>
    <n v="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4"/>
    <x v="65"/>
    <x v="6"/>
    <d v="2026-07-17T15:28:40"/>
    <x v="333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"/>
    <x v="65"/>
    <x v="6"/>
    <d v="2026-07-17T15:28:40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6"/>
    <x v="65"/>
    <x v="6"/>
    <d v="2026-07-17T15:28:40"/>
    <x v="333"/>
    <n v="114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"/>
    <x v="65"/>
    <x v="6"/>
    <d v="2026-07-17T15:28:40"/>
    <x v="92"/>
    <n v="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9"/>
    <x v="66"/>
    <x v="6"/>
    <d v="2026-07-17T15:28:41"/>
    <x v="0"/>
    <m/>
    <m/>
    <m/>
    <m/>
    <m/>
    <n v="6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"/>
    <x v="66"/>
    <x v="6"/>
    <d v="2026-07-17T15:28:41"/>
    <x v="2"/>
    <n v="3"/>
    <m/>
    <m/>
    <m/>
    <m/>
    <m/>
    <m/>
    <n v="3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"/>
    <x v="66"/>
    <x v="6"/>
    <d v="2026-07-17T15:28:41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"/>
    <x v="66"/>
    <x v="6"/>
    <d v="2026-07-17T15:28:41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6"/>
    <x v="66"/>
    <x v="6"/>
    <d v="2026-07-17T15:28:41"/>
    <x v="102"/>
    <n v="4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"/>
    <x v="66"/>
    <x v="6"/>
    <d v="2026-07-17T15:28:41"/>
    <x v="86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8"/>
    <x v="52"/>
    <x v="11"/>
    <d v="2026-07-17T15:28:4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9"/>
    <x v="52"/>
    <x v="11"/>
    <d v="2026-07-17T15:28:41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10"/>
    <x v="52"/>
    <x v="11"/>
    <d v="2026-07-17T15:28:4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11"/>
    <x v="52"/>
    <x v="11"/>
    <d v="2026-07-17T15:28:4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2"/>
    <x v="52"/>
    <x v="11"/>
    <d v="2026-07-17T15:28:41"/>
    <x v="0"/>
    <n v="4"/>
    <n v="2"/>
    <m/>
    <m/>
    <n v="1"/>
    <n v="1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4"/>
    <x v="52"/>
    <x v="11"/>
    <d v="2026-07-17T15:28:41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5"/>
    <x v="52"/>
    <x v="11"/>
    <d v="2026-07-17T15:28:4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6"/>
    <x v="52"/>
    <x v="11"/>
    <d v="2026-07-17T15:28:41"/>
    <x v="95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"/>
    <x v="52"/>
    <x v="11"/>
    <d v="2026-07-17T15:28:41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8"/>
    <x v="53"/>
    <x v="11"/>
    <d v="2026-07-17T15:28:42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9"/>
    <x v="53"/>
    <x v="11"/>
    <d v="2026-07-17T15:28:42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10"/>
    <x v="53"/>
    <x v="11"/>
    <d v="2026-07-17T15:28:42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11"/>
    <x v="53"/>
    <x v="11"/>
    <d v="2026-07-17T15:28:42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2"/>
    <x v="53"/>
    <x v="11"/>
    <d v="2026-07-17T15:28:42"/>
    <x v="144"/>
    <n v="11"/>
    <n v="8"/>
    <m/>
    <m/>
    <n v="3"/>
    <n v="1"/>
    <n v="4"/>
    <n v="5"/>
    <n v="3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4"/>
    <x v="53"/>
    <x v="11"/>
    <d v="2026-07-17T15:28:42"/>
    <x v="15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6"/>
    <x v="53"/>
    <x v="11"/>
    <d v="2026-07-17T15:28:42"/>
    <x v="150"/>
    <n v="4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8"/>
    <x v="54"/>
    <x v="11"/>
    <d v="2026-07-17T15:28:4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9"/>
    <x v="54"/>
    <x v="11"/>
    <d v="2026-07-17T15:28:42"/>
    <x v="43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2"/>
    <x v="54"/>
    <x v="11"/>
    <d v="2026-07-17T15:28:42"/>
    <x v="43"/>
    <n v="2"/>
    <m/>
    <m/>
    <m/>
    <m/>
    <n v="1"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4"/>
    <x v="54"/>
    <x v="11"/>
    <d v="2026-07-17T15:28:4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5"/>
    <x v="54"/>
    <x v="11"/>
    <d v="2026-07-17T15:28:4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6"/>
    <x v="54"/>
    <x v="11"/>
    <d v="2026-07-17T15:28:42"/>
    <x v="173"/>
    <n v="2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7"/>
    <x v="54"/>
    <x v="11"/>
    <d v="2026-07-17T15:28:4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8"/>
    <x v="58"/>
    <x v="11"/>
    <d v="2026-07-17T15:28:43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9"/>
    <x v="58"/>
    <x v="11"/>
    <d v="2026-07-17T15:28:43"/>
    <x v="164"/>
    <m/>
    <m/>
    <m/>
    <m/>
    <m/>
    <n v="18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10"/>
    <x v="58"/>
    <x v="11"/>
    <d v="2026-07-17T15:28:43"/>
    <x v="9"/>
    <m/>
    <m/>
    <m/>
    <m/>
    <m/>
    <m/>
    <m/>
    <n v="9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11"/>
    <x v="58"/>
    <x v="11"/>
    <d v="2026-07-17T15:28:43"/>
    <x v="49"/>
    <m/>
    <n v="2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2"/>
    <x v="58"/>
    <x v="11"/>
    <d v="2026-07-17T15:28:43"/>
    <x v="95"/>
    <n v="13"/>
    <n v="24"/>
    <m/>
    <n v="1"/>
    <n v="2"/>
    <n v="2"/>
    <n v="4"/>
    <n v="9"/>
    <n v="7"/>
    <n v="1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16"/>
    <x v="58"/>
    <x v="11"/>
    <d v="2026-07-17T15:28:43"/>
    <x v="1"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20"/>
    <x v="58"/>
    <x v="11"/>
    <d v="2026-07-17T15:28:43"/>
    <x v="69"/>
    <n v="2"/>
    <n v="2"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4"/>
    <x v="58"/>
    <x v="11"/>
    <d v="2026-07-17T15:28:43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6"/>
    <x v="58"/>
    <x v="11"/>
    <d v="2026-07-17T15:28:43"/>
    <x v="101"/>
    <n v="33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25"/>
    <x v="58"/>
    <x v="11"/>
    <d v="2026-07-17T15:28:43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8"/>
    <x v="59"/>
    <x v="11"/>
    <d v="2026-07-17T15:28:43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9"/>
    <x v="59"/>
    <x v="11"/>
    <d v="2026-07-17T15:28:43"/>
    <x v="9"/>
    <m/>
    <m/>
    <m/>
    <m/>
    <m/>
    <n v="10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10"/>
    <x v="59"/>
    <x v="11"/>
    <d v="2026-07-17T15:28:43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0"/>
    <x v="59"/>
    <x v="11"/>
    <d v="2026-07-17T15:28:4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1"/>
    <x v="59"/>
    <x v="11"/>
    <d v="2026-07-17T15:28:4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22"/>
    <x v="59"/>
    <x v="11"/>
    <d v="2026-07-17T15:28:43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2"/>
    <x v="59"/>
    <x v="11"/>
    <d v="2026-07-17T15:28:43"/>
    <x v="145"/>
    <n v="3"/>
    <n v="6"/>
    <m/>
    <m/>
    <m/>
    <m/>
    <n v="3"/>
    <n v="5"/>
    <m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3"/>
    <x v="59"/>
    <x v="11"/>
    <d v="2026-07-17T15:28:43"/>
    <x v="2"/>
    <n v="3"/>
    <m/>
    <m/>
    <m/>
    <m/>
    <m/>
    <m/>
    <n v="2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15"/>
    <x v="59"/>
    <x v="11"/>
    <d v="2026-07-17T15:28:43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4"/>
    <x v="59"/>
    <x v="11"/>
    <d v="2026-07-17T15:28:43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5"/>
    <x v="59"/>
    <x v="11"/>
    <d v="2026-07-17T15:28:4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6"/>
    <x v="59"/>
    <x v="11"/>
    <d v="2026-07-17T15:28:43"/>
    <x v="164"/>
    <n v="1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"/>
    <x v="59"/>
    <x v="11"/>
    <d v="2026-07-17T15:28:4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8"/>
    <x v="67"/>
    <x v="11"/>
    <d v="2026-07-17T15:28:4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9"/>
    <x v="67"/>
    <x v="11"/>
    <d v="2026-07-17T15:28:44"/>
    <x v="18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10"/>
    <x v="67"/>
    <x v="11"/>
    <d v="2026-07-17T15:28:44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2"/>
    <x v="67"/>
    <x v="11"/>
    <d v="2026-07-17T15:28:44"/>
    <x v="1"/>
    <n v="3"/>
    <n v="5"/>
    <m/>
    <m/>
    <m/>
    <n v="1"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4"/>
    <x v="67"/>
    <x v="11"/>
    <d v="2026-07-17T15:28:44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5"/>
    <x v="67"/>
    <x v="11"/>
    <d v="2026-07-17T15:28:44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6"/>
    <x v="67"/>
    <x v="11"/>
    <d v="2026-07-17T15:28:44"/>
    <x v="206"/>
    <n v="3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7"/>
    <x v="67"/>
    <x v="11"/>
    <d v="2026-07-17T15:28:44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8"/>
    <x v="72"/>
    <x v="11"/>
    <d v="2026-07-17T15:28:44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9"/>
    <x v="72"/>
    <x v="11"/>
    <d v="2026-07-17T15:28:44"/>
    <x v="60"/>
    <m/>
    <m/>
    <m/>
    <m/>
    <m/>
    <n v="2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10"/>
    <x v="72"/>
    <x v="11"/>
    <d v="2026-07-17T15:28:44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11"/>
    <x v="72"/>
    <x v="11"/>
    <d v="2026-07-17T15:28:44"/>
    <x v="219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2"/>
    <x v="72"/>
    <x v="11"/>
    <d v="2026-07-17T15:28:44"/>
    <x v="173"/>
    <n v="18"/>
    <n v="30"/>
    <m/>
    <m/>
    <n v="4"/>
    <n v="6"/>
    <n v="5"/>
    <n v="14"/>
    <n v="1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4"/>
    <x v="72"/>
    <x v="11"/>
    <d v="2026-07-17T15:28:44"/>
    <x v="272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5"/>
    <x v="72"/>
    <x v="11"/>
    <d v="2026-07-17T15:28:4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6"/>
    <x v="72"/>
    <x v="11"/>
    <d v="2026-07-17T15:28:44"/>
    <x v="272"/>
    <n v="91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7"/>
    <x v="72"/>
    <x v="11"/>
    <d v="2026-07-17T15:28:44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"/>
    <x v="74"/>
    <x v="0"/>
    <d v="2026-07-17T15:28:4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9"/>
    <x v="74"/>
    <x v="0"/>
    <d v="2026-07-17T15:28:45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0"/>
    <x v="74"/>
    <x v="0"/>
    <d v="2026-07-17T15:28:45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0"/>
    <x v="74"/>
    <x v="0"/>
    <d v="2026-07-17T15:28:4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"/>
    <x v="74"/>
    <x v="0"/>
    <d v="2026-07-17T15:28:4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"/>
    <x v="74"/>
    <x v="0"/>
    <d v="2026-07-17T15:28:45"/>
    <x v="90"/>
    <n v="1"/>
    <n v="4"/>
    <m/>
    <m/>
    <m/>
    <m/>
    <n v="1"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"/>
    <x v="74"/>
    <x v="0"/>
    <d v="2026-07-17T15:28:45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"/>
    <x v="74"/>
    <x v="0"/>
    <d v="2026-07-17T15:28:45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5"/>
    <x v="74"/>
    <x v="0"/>
    <d v="2026-07-17T15:28:4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6"/>
    <x v="74"/>
    <x v="0"/>
    <d v="2026-07-17T15:28:45"/>
    <x v="228"/>
    <n v="3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"/>
    <x v="74"/>
    <x v="0"/>
    <d v="2026-07-17T15:28:45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5"/>
    <x v="74"/>
    <x v="0"/>
    <d v="2026-07-17T15:28:45"/>
    <x v="9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4"/>
    <x v="74"/>
    <x v="0"/>
    <d v="2026-07-17T15:28:45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8"/>
    <x v="68"/>
    <x v="0"/>
    <d v="2026-07-17T15:28:45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9"/>
    <x v="68"/>
    <x v="0"/>
    <d v="2026-07-17T15:28:45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10"/>
    <x v="68"/>
    <x v="0"/>
    <d v="2026-07-17T15:28:45"/>
    <x v="9"/>
    <m/>
    <m/>
    <m/>
    <m/>
    <m/>
    <m/>
    <m/>
    <n v="1"/>
    <m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11"/>
    <x v="68"/>
    <x v="0"/>
    <d v="2026-07-17T15:28:45"/>
    <x v="277"/>
    <m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2"/>
    <x v="68"/>
    <x v="0"/>
    <d v="2026-07-17T15:28:45"/>
    <x v="167"/>
    <n v="11"/>
    <n v="16"/>
    <m/>
    <n v="1"/>
    <n v="3"/>
    <n v="4"/>
    <n v="2"/>
    <n v="5"/>
    <n v="4"/>
    <n v="1"/>
    <m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4"/>
    <x v="68"/>
    <x v="0"/>
    <d v="2026-07-17T15:28:45"/>
    <x v="525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5"/>
    <x v="68"/>
    <x v="0"/>
    <d v="2026-07-17T15:28:45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6"/>
    <x v="68"/>
    <x v="0"/>
    <d v="2026-07-17T15:28:45"/>
    <x v="525"/>
    <n v="84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7"/>
    <x v="68"/>
    <x v="0"/>
    <d v="2026-07-17T15:28:45"/>
    <x v="92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25"/>
    <x v="68"/>
    <x v="0"/>
    <d v="2026-07-17T15:28:4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8"/>
    <x v="70"/>
    <x v="0"/>
    <d v="2026-07-17T15:28:4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"/>
    <x v="70"/>
    <x v="0"/>
    <d v="2026-07-17T15:28:46"/>
    <x v="43"/>
    <m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4"/>
    <x v="70"/>
    <x v="0"/>
    <d v="2026-07-17T15:28:46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5"/>
    <x v="70"/>
    <x v="0"/>
    <d v="2026-07-17T15:28:4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6"/>
    <x v="70"/>
    <x v="0"/>
    <d v="2026-07-17T15:28:46"/>
    <x v="200"/>
    <n v="23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"/>
    <x v="70"/>
    <x v="0"/>
    <d v="2026-07-17T15:28:46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5"/>
    <x v="70"/>
    <x v="0"/>
    <d v="2026-07-17T15:28:46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8"/>
    <x v="0"/>
    <x v="0"/>
    <d v="2026-07-17T15:28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"/>
    <x v="0"/>
    <x v="0"/>
    <d v="2026-07-17T15:28:47"/>
    <x v="14"/>
    <m/>
    <m/>
    <m/>
    <m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0"/>
    <x v="0"/>
    <x v="0"/>
    <d v="2026-07-17T15:28:47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"/>
    <x v="0"/>
    <x v="0"/>
    <d v="2026-07-17T15:28:47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"/>
    <x v="0"/>
    <x v="0"/>
    <d v="2026-07-17T15:28:47"/>
    <x v="90"/>
    <n v="3"/>
    <n v="2"/>
    <m/>
    <m/>
    <m/>
    <n v="1"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"/>
    <x v="0"/>
    <x v="0"/>
    <d v="2026-07-17T15:28:47"/>
    <x v="2"/>
    <n v="2"/>
    <n v="1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4"/>
    <x v="0"/>
    <x v="0"/>
    <d v="2026-07-17T15:28:47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5"/>
    <x v="0"/>
    <x v="0"/>
    <d v="2026-07-17T15:28:47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6"/>
    <x v="0"/>
    <x v="0"/>
    <d v="2026-07-17T15:28:47"/>
    <x v="179"/>
    <n v="48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"/>
    <x v="0"/>
    <x v="0"/>
    <d v="2026-07-17T15:28:47"/>
    <x v="39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5"/>
    <x v="0"/>
    <x v="0"/>
    <d v="2026-07-17T15:28:47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8"/>
    <x v="71"/>
    <x v="0"/>
    <d v="2026-07-17T15:28:4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9"/>
    <x v="71"/>
    <x v="0"/>
    <d v="2026-07-17T15:28:4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1"/>
    <x v="71"/>
    <x v="0"/>
    <d v="2026-07-17T15:28:47"/>
    <x v="80"/>
    <m/>
    <n v="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0"/>
    <x v="71"/>
    <x v="0"/>
    <d v="2026-07-17T15:28:47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"/>
    <x v="71"/>
    <x v="0"/>
    <d v="2026-07-17T15:28:47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"/>
    <x v="71"/>
    <x v="0"/>
    <d v="2026-07-17T15:28:47"/>
    <x v="1"/>
    <n v="5"/>
    <n v="3"/>
    <m/>
    <n v="1"/>
    <n v="1"/>
    <n v="1"/>
    <n v="2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"/>
    <x v="71"/>
    <x v="0"/>
    <d v="2026-07-17T15:28:47"/>
    <x v="43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"/>
    <x v="71"/>
    <x v="0"/>
    <d v="2026-07-17T15:28:47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5"/>
    <x v="71"/>
    <x v="0"/>
    <d v="2026-07-17T15:28:4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6"/>
    <x v="71"/>
    <x v="0"/>
    <d v="2026-07-17T15:28:47"/>
    <x v="170"/>
    <n v="27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"/>
    <x v="71"/>
    <x v="0"/>
    <d v="2026-07-17T15:28:47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5"/>
    <x v="71"/>
    <x v="0"/>
    <d v="2026-07-17T15:28:47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4"/>
    <x v="71"/>
    <x v="0"/>
    <d v="2026-07-17T15:28:4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9"/>
    <x v="73"/>
    <x v="0"/>
    <d v="2026-07-17T15:28:48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10"/>
    <x v="73"/>
    <x v="0"/>
    <d v="2026-07-17T15:28:48"/>
    <x v="69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2"/>
    <x v="73"/>
    <x v="0"/>
    <d v="2026-07-17T15:28:48"/>
    <x v="1"/>
    <n v="2"/>
    <n v="6"/>
    <m/>
    <m/>
    <m/>
    <m/>
    <m/>
    <n v="2"/>
    <n v="3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4"/>
    <x v="73"/>
    <x v="0"/>
    <d v="2026-07-17T15:28:48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5"/>
    <x v="73"/>
    <x v="0"/>
    <d v="2026-07-17T15:28:48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6"/>
    <x v="73"/>
    <x v="0"/>
    <d v="2026-07-17T15:28:48"/>
    <x v="216"/>
    <n v="18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7"/>
    <x v="73"/>
    <x v="0"/>
    <d v="2026-07-17T15:28:48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25"/>
    <x v="73"/>
    <x v="0"/>
    <d v="2026-07-17T15:28:4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8"/>
    <x v="82"/>
    <x v="0"/>
    <d v="2026-07-17T15:28:4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9"/>
    <x v="82"/>
    <x v="0"/>
    <d v="2026-07-17T15:28:48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2"/>
    <x v="82"/>
    <x v="0"/>
    <d v="2026-07-17T15:28:48"/>
    <x v="2"/>
    <n v="2"/>
    <n v="1"/>
    <m/>
    <m/>
    <m/>
    <m/>
    <n v="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4"/>
    <x v="82"/>
    <x v="0"/>
    <d v="2026-07-17T15:28:48"/>
    <x v="184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5"/>
    <x v="82"/>
    <x v="0"/>
    <d v="2026-07-17T15:28:48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29"/>
    <x v="82"/>
    <x v="0"/>
    <d v="2026-07-17T15:28:4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6"/>
    <x v="82"/>
    <x v="0"/>
    <d v="2026-07-17T15:28:48"/>
    <x v="184"/>
    <n v="36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7"/>
    <x v="82"/>
    <x v="0"/>
    <d v="2026-07-17T15:28:48"/>
    <x v="190"/>
    <n v="1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31"/>
    <x v="82"/>
    <x v="0"/>
    <d v="2026-07-17T15:28:4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25"/>
    <x v="82"/>
    <x v="0"/>
    <d v="2026-07-17T15:28:4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8"/>
    <x v="85"/>
    <x v="12"/>
    <d v="2026-07-17T15:28:49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9"/>
    <x v="85"/>
    <x v="12"/>
    <d v="2026-07-17T15:28:49"/>
    <x v="48"/>
    <m/>
    <m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10"/>
    <x v="85"/>
    <x v="12"/>
    <d v="2026-07-17T15:28:4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2"/>
    <x v="85"/>
    <x v="12"/>
    <d v="2026-07-17T15:28:49"/>
    <x v="39"/>
    <n v="10"/>
    <n v="8"/>
    <m/>
    <m/>
    <m/>
    <n v="1"/>
    <n v="4"/>
    <n v="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4"/>
    <x v="85"/>
    <x v="12"/>
    <d v="2026-07-17T15:28:49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5"/>
    <x v="85"/>
    <x v="12"/>
    <d v="2026-07-17T15:28:49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6"/>
    <x v="85"/>
    <x v="12"/>
    <d v="2026-07-17T15:28:49"/>
    <x v="209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5"/>
    <x v="7"/>
    <x v="85"/>
    <x v="12"/>
    <d v="2026-07-17T15:28:49"/>
    <x v="145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8"/>
    <x v="86"/>
    <x v="12"/>
    <d v="2026-07-17T15:28:49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9"/>
    <x v="86"/>
    <x v="12"/>
    <d v="2026-07-17T15:28:49"/>
    <x v="94"/>
    <m/>
    <m/>
    <m/>
    <m/>
    <m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10"/>
    <x v="86"/>
    <x v="12"/>
    <d v="2026-07-17T15:28:4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0"/>
    <x v="86"/>
    <x v="12"/>
    <d v="2026-07-17T15:28:4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1"/>
    <x v="86"/>
    <x v="12"/>
    <d v="2026-07-17T15:28:4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21"/>
    <x v="86"/>
    <x v="12"/>
    <d v="2026-07-17T15:28:49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2"/>
    <x v="86"/>
    <x v="12"/>
    <d v="2026-07-17T15:28:49"/>
    <x v="68"/>
    <n v="12"/>
    <n v="11"/>
    <m/>
    <m/>
    <m/>
    <n v="3"/>
    <n v="1"/>
    <n v="8"/>
    <n v="10"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3"/>
    <x v="86"/>
    <x v="12"/>
    <d v="2026-07-17T15:28:49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14"/>
    <x v="86"/>
    <x v="12"/>
    <d v="2026-07-17T15:28:49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4"/>
    <x v="86"/>
    <x v="12"/>
    <d v="2026-07-17T15:28:49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5"/>
    <x v="86"/>
    <x v="12"/>
    <d v="2026-07-17T15:28:4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6"/>
    <x v="86"/>
    <x v="12"/>
    <d v="2026-07-17T15:28:49"/>
    <x v="70"/>
    <n v="2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"/>
    <x v="86"/>
    <x v="12"/>
    <d v="2026-07-17T15:28:49"/>
    <x v="4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8"/>
    <x v="75"/>
    <x v="12"/>
    <d v="2026-07-17T15:28:50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9"/>
    <x v="75"/>
    <x v="12"/>
    <d v="2026-07-17T15:28:50"/>
    <x v="115"/>
    <m/>
    <m/>
    <m/>
    <m/>
    <m/>
    <n v="2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10"/>
    <x v="75"/>
    <x v="12"/>
    <d v="2026-07-17T15:28:50"/>
    <x v="1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11"/>
    <x v="75"/>
    <x v="12"/>
    <d v="2026-07-17T15:28:50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2"/>
    <x v="75"/>
    <x v="12"/>
    <d v="2026-07-17T15:28:50"/>
    <x v="208"/>
    <n v="15"/>
    <n v="24"/>
    <n v="0"/>
    <n v="0"/>
    <n v="1"/>
    <n v="5"/>
    <n v="6"/>
    <n v="14"/>
    <n v="6"/>
    <n v="5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4"/>
    <x v="75"/>
    <x v="12"/>
    <d v="2026-07-17T15:28:50"/>
    <x v="31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5"/>
    <x v="75"/>
    <x v="12"/>
    <d v="2026-07-17T15:28:5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27"/>
    <x v="75"/>
    <x v="12"/>
    <d v="2026-07-17T15:28:5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6"/>
    <x v="75"/>
    <x v="12"/>
    <d v="2026-07-17T15:28:50"/>
    <x v="31"/>
    <n v="26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"/>
    <x v="75"/>
    <x v="12"/>
    <d v="2026-07-17T15:28:50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28"/>
    <x v="75"/>
    <x v="12"/>
    <d v="2026-07-17T15:28:5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4"/>
    <x v="76"/>
    <x v="12"/>
    <d v="2026-07-17T15:28:50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6"/>
    <x v="76"/>
    <x v="12"/>
    <d v="2026-07-17T15:28:50"/>
    <x v="3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"/>
    <x v="77"/>
    <x v="12"/>
    <d v="2026-07-17T15:28:51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9"/>
    <x v="77"/>
    <x v="12"/>
    <d v="2026-07-17T15:28:51"/>
    <x v="190"/>
    <m/>
    <m/>
    <m/>
    <m/>
    <m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0"/>
    <x v="77"/>
    <x v="12"/>
    <d v="2026-07-17T15:28:51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1"/>
    <x v="77"/>
    <x v="12"/>
    <d v="2026-07-17T15:28:51"/>
    <x v="19"/>
    <n v="3.2"/>
    <n v="6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"/>
    <x v="77"/>
    <x v="12"/>
    <d v="2026-07-17T15:28:51"/>
    <x v="137"/>
    <n v="13"/>
    <n v="12"/>
    <n v="1"/>
    <n v="2"/>
    <n v="2"/>
    <n v="3"/>
    <n v="1"/>
    <n v="6"/>
    <n v="9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6"/>
    <x v="77"/>
    <x v="12"/>
    <d v="2026-07-17T15:28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0"/>
    <x v="77"/>
    <x v="12"/>
    <d v="2026-07-17T15:28:51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"/>
    <x v="77"/>
    <x v="12"/>
    <d v="2026-07-17T15:28:51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5"/>
    <x v="77"/>
    <x v="12"/>
    <d v="2026-07-17T15:28:5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6"/>
    <x v="77"/>
    <x v="12"/>
    <d v="2026-07-17T15:28:51"/>
    <x v="210"/>
    <n v="4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"/>
    <x v="77"/>
    <x v="12"/>
    <d v="2026-07-17T15:28:51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8"/>
    <x v="78"/>
    <x v="12"/>
    <d v="2026-07-17T15:28:51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9"/>
    <x v="78"/>
    <x v="12"/>
    <d v="2026-07-17T15:28:51"/>
    <x v="15"/>
    <m/>
    <m/>
    <m/>
    <m/>
    <m/>
    <n v="8"/>
    <n v="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0"/>
    <x v="78"/>
    <x v="12"/>
    <d v="2026-07-17T15:28:5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1"/>
    <x v="78"/>
    <x v="12"/>
    <d v="2026-07-17T15:28:51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"/>
    <x v="78"/>
    <x v="12"/>
    <d v="2026-07-17T15:28:51"/>
    <x v="117"/>
    <n v="6"/>
    <n v="7"/>
    <m/>
    <n v="1"/>
    <m/>
    <n v="1"/>
    <n v="1"/>
    <n v="4"/>
    <n v="3"/>
    <n v="1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4"/>
    <x v="78"/>
    <x v="12"/>
    <d v="2026-07-17T15:28:51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5"/>
    <x v="78"/>
    <x v="12"/>
    <d v="2026-07-17T15:28:5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7"/>
    <x v="78"/>
    <x v="12"/>
    <d v="2026-07-17T15:28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6"/>
    <x v="78"/>
    <x v="12"/>
    <d v="2026-07-17T15:28:51"/>
    <x v="131"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"/>
    <x v="78"/>
    <x v="12"/>
    <d v="2026-07-17T15:28:51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8"/>
    <x v="78"/>
    <x v="12"/>
    <d v="2026-07-17T15:28:51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8"/>
    <x v="79"/>
    <x v="12"/>
    <d v="2026-07-17T15:28:52"/>
    <x v="48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9"/>
    <x v="79"/>
    <x v="12"/>
    <d v="2026-07-17T15:28:52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10"/>
    <x v="79"/>
    <x v="12"/>
    <d v="2026-07-17T15:28:52"/>
    <x v="90"/>
    <m/>
    <m/>
    <m/>
    <m/>
    <m/>
    <m/>
    <m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11"/>
    <x v="79"/>
    <x v="12"/>
    <d v="2026-07-17T15:28:52"/>
    <x v="1"/>
    <m/>
    <n v="5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23"/>
    <x v="79"/>
    <x v="12"/>
    <d v="2026-07-17T15:28:52"/>
    <x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2"/>
    <x v="79"/>
    <x v="12"/>
    <d v="2026-07-17T15:28:52"/>
    <x v="57"/>
    <n v="16"/>
    <n v="12"/>
    <m/>
    <n v="2"/>
    <n v="1"/>
    <n v="7"/>
    <n v="4"/>
    <n v="5"/>
    <n v="5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15"/>
    <x v="79"/>
    <x v="12"/>
    <d v="2026-07-17T15:28:52"/>
    <x v="43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4"/>
    <x v="79"/>
    <x v="12"/>
    <d v="2026-07-17T15:28:52"/>
    <x v="31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5"/>
    <x v="79"/>
    <x v="12"/>
    <d v="2026-07-17T15:28:5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6"/>
    <x v="79"/>
    <x v="12"/>
    <d v="2026-07-17T15:28:52"/>
    <x v="31"/>
    <n v="4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7"/>
    <x v="79"/>
    <x v="12"/>
    <d v="2026-07-17T15:28:52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8"/>
    <x v="80"/>
    <x v="12"/>
    <d v="2026-07-17T15:28:52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9"/>
    <x v="80"/>
    <x v="12"/>
    <d v="2026-07-17T15:28:52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2"/>
    <x v="80"/>
    <x v="12"/>
    <d v="2026-07-17T15:28:52"/>
    <x v="69"/>
    <n v="2"/>
    <n v="2"/>
    <m/>
    <m/>
    <m/>
    <n v="1"/>
    <m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4"/>
    <x v="80"/>
    <x v="12"/>
    <d v="2026-07-17T15:28:52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5"/>
    <x v="80"/>
    <x v="12"/>
    <d v="2026-07-17T15:28:5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6"/>
    <x v="80"/>
    <x v="12"/>
    <d v="2026-07-17T15:28:52"/>
    <x v="187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7"/>
    <x v="80"/>
    <x v="12"/>
    <d v="2026-07-17T15:28:5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8"/>
    <x v="81"/>
    <x v="3"/>
    <d v="2026-07-17T15:28:53"/>
    <x v="69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9"/>
    <x v="81"/>
    <x v="3"/>
    <d v="2026-07-17T15:28:53"/>
    <x v="4"/>
    <m/>
    <m/>
    <m/>
    <m/>
    <m/>
    <n v="10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0"/>
    <x v="81"/>
    <x v="3"/>
    <d v="2026-07-17T15:28:53"/>
    <x v="43"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1"/>
    <x v="81"/>
    <x v="3"/>
    <d v="2026-07-17T15:28:53"/>
    <x v="43"/>
    <m/>
    <n v="0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2"/>
    <x v="81"/>
    <x v="3"/>
    <d v="2026-07-17T15:28:53"/>
    <x v="18"/>
    <n v="5"/>
    <n v="7"/>
    <n v="0"/>
    <n v="0"/>
    <n v="0"/>
    <n v="2"/>
    <n v="0"/>
    <n v="5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3"/>
    <x v="81"/>
    <x v="3"/>
    <d v="2026-07-17T15:28:53"/>
    <x v="30"/>
    <n v="1"/>
    <n v="0"/>
    <n v="0"/>
    <n v="0"/>
    <n v="0"/>
    <n v="1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4"/>
    <x v="81"/>
    <x v="3"/>
    <d v="2026-07-17T15:28:53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6"/>
    <x v="81"/>
    <x v="3"/>
    <d v="2026-07-17T15:28:53"/>
    <x v="48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9"/>
    <x v="93"/>
    <x v="3"/>
    <d v="2026-07-17T15:28:53"/>
    <x v="69"/>
    <m/>
    <m/>
    <m/>
    <m/>
    <m/>
    <n v="0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2"/>
    <x v="93"/>
    <x v="3"/>
    <d v="2026-07-17T15:28:53"/>
    <x v="43"/>
    <n v="1"/>
    <n v="1"/>
    <n v="0"/>
    <n v="0"/>
    <n v="0"/>
    <n v="0"/>
    <n v="0"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4"/>
    <x v="93"/>
    <x v="3"/>
    <d v="2026-07-17T15:28:53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6"/>
    <x v="93"/>
    <x v="3"/>
    <d v="2026-07-17T15:28:53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8"/>
    <x v="83"/>
    <x v="3"/>
    <d v="2026-07-17T15:28:54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9"/>
    <x v="83"/>
    <x v="3"/>
    <d v="2026-07-17T15:28:54"/>
    <x v="39"/>
    <m/>
    <m/>
    <m/>
    <m/>
    <m/>
    <n v="8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10"/>
    <x v="83"/>
    <x v="3"/>
    <d v="2026-07-17T15:28:54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2"/>
    <x v="83"/>
    <x v="3"/>
    <d v="2026-07-17T15:28:54"/>
    <x v="26"/>
    <n v="6"/>
    <n v="11"/>
    <n v="0"/>
    <n v="0"/>
    <n v="0"/>
    <n v="3"/>
    <n v="4"/>
    <n v="4"/>
    <n v="5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4"/>
    <x v="83"/>
    <x v="3"/>
    <d v="2026-07-17T15:28:54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6"/>
    <x v="83"/>
    <x v="3"/>
    <d v="2026-07-17T15:28:54"/>
    <x v="236"/>
    <n v="26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8"/>
    <x v="84"/>
    <x v="13"/>
    <d v="2026-07-17T15:28:55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9"/>
    <x v="84"/>
    <x v="13"/>
    <d v="2026-07-17T15:28:55"/>
    <x v="15"/>
    <m/>
    <m/>
    <m/>
    <m/>
    <m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11"/>
    <x v="84"/>
    <x v="13"/>
    <d v="2026-07-17T15:28:55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0"/>
    <x v="84"/>
    <x v="13"/>
    <d v="2026-07-17T15:28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1"/>
    <x v="84"/>
    <x v="13"/>
    <d v="2026-07-17T15:28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2"/>
    <x v="84"/>
    <x v="13"/>
    <d v="2026-07-17T15:28:55"/>
    <x v="13"/>
    <n v="10"/>
    <n v="5"/>
    <m/>
    <m/>
    <n v="3"/>
    <n v="2"/>
    <n v="2"/>
    <n v="1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3"/>
    <x v="84"/>
    <x v="13"/>
    <d v="2026-07-17T15:28:55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4"/>
    <x v="84"/>
    <x v="13"/>
    <d v="2026-07-17T15:28:55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5"/>
    <x v="84"/>
    <x v="13"/>
    <d v="2026-07-17T15:28:5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6"/>
    <x v="84"/>
    <x v="13"/>
    <d v="2026-07-17T15:28:55"/>
    <x v="70"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7"/>
    <x v="84"/>
    <x v="13"/>
    <d v="2026-07-17T15:28:55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8"/>
    <x v="87"/>
    <x v="13"/>
    <d v="2026-07-17T15:28:5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9"/>
    <x v="87"/>
    <x v="13"/>
    <d v="2026-07-17T15:28:56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10"/>
    <x v="87"/>
    <x v="13"/>
    <d v="2026-07-17T15:28:56"/>
    <x v="145"/>
    <m/>
    <m/>
    <m/>
    <m/>
    <m/>
    <m/>
    <m/>
    <n v="5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11"/>
    <x v="87"/>
    <x v="13"/>
    <d v="2026-07-17T15:28:56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2"/>
    <x v="87"/>
    <x v="13"/>
    <d v="2026-07-17T15:28:56"/>
    <x v="13"/>
    <n v="2"/>
    <n v="13"/>
    <m/>
    <m/>
    <n v="1"/>
    <m/>
    <n v="1"/>
    <n v="3"/>
    <n v="3"/>
    <n v="5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4"/>
    <x v="87"/>
    <x v="13"/>
    <d v="2026-07-17T15:28:56"/>
    <x v="31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5"/>
    <x v="87"/>
    <x v="13"/>
    <d v="2026-07-17T15:28:56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6"/>
    <x v="87"/>
    <x v="13"/>
    <d v="2026-07-17T15:28:56"/>
    <x v="31"/>
    <n v="33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7"/>
    <x v="87"/>
    <x v="13"/>
    <d v="2026-07-17T15:28:56"/>
    <x v="86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8"/>
    <x v="88"/>
    <x v="13"/>
    <d v="2026-07-17T15:28:57"/>
    <x v="193"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9"/>
    <x v="88"/>
    <x v="13"/>
    <d v="2026-07-17T15:28:57"/>
    <x v="200"/>
    <m/>
    <m/>
    <m/>
    <m/>
    <m/>
    <n v="30"/>
    <n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0"/>
    <x v="88"/>
    <x v="13"/>
    <d v="2026-07-17T15:28:57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1"/>
    <x v="88"/>
    <x v="13"/>
    <d v="2026-07-17T15:28:57"/>
    <x v="359"/>
    <n v="4"/>
    <n v="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"/>
    <x v="88"/>
    <x v="13"/>
    <d v="2026-07-17T15:28:57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2"/>
    <x v="88"/>
    <x v="13"/>
    <d v="2026-07-17T15:28:5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3"/>
    <x v="88"/>
    <x v="13"/>
    <d v="2026-07-17T15:28:5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"/>
    <x v="88"/>
    <x v="13"/>
    <d v="2026-07-17T15:28:57"/>
    <x v="236"/>
    <n v="29"/>
    <n v="34"/>
    <n v="3"/>
    <n v="1"/>
    <n v="4"/>
    <n v="11"/>
    <n v="10"/>
    <n v="15"/>
    <n v="15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3"/>
    <x v="88"/>
    <x v="13"/>
    <d v="2026-07-17T15:28:5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5"/>
    <x v="88"/>
    <x v="13"/>
    <d v="2026-07-17T15:28:5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4"/>
    <x v="88"/>
    <x v="13"/>
    <d v="2026-07-17T15:28:57"/>
    <x v="526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5"/>
    <x v="88"/>
    <x v="13"/>
    <d v="2026-07-17T15:28:57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7"/>
    <x v="88"/>
    <x v="13"/>
    <d v="2026-07-17T15:28:5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6"/>
    <x v="88"/>
    <x v="13"/>
    <d v="2026-07-17T15:28:57"/>
    <x v="526"/>
    <n v="77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"/>
    <x v="88"/>
    <x v="13"/>
    <d v="2026-07-17T15:28:57"/>
    <x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8"/>
    <x v="88"/>
    <x v="13"/>
    <d v="2026-07-17T15:28:5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9"/>
    <x v="89"/>
    <x v="13"/>
    <d v="2026-07-17T15:28:58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12"/>
    <x v="89"/>
    <x v="13"/>
    <d v="2026-07-17T15:28:58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2"/>
    <x v="89"/>
    <x v="13"/>
    <d v="2026-07-17T15:28:58"/>
    <x v="14"/>
    <n v="4"/>
    <n v="3"/>
    <m/>
    <m/>
    <m/>
    <m/>
    <m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3"/>
    <x v="89"/>
    <x v="13"/>
    <d v="2026-07-17T15:28:58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4"/>
    <x v="89"/>
    <x v="13"/>
    <d v="2026-07-17T15:28:58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5"/>
    <x v="89"/>
    <x v="13"/>
    <d v="2026-07-17T15:28:5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6"/>
    <x v="89"/>
    <x v="13"/>
    <d v="2026-07-17T15:28:58"/>
    <x v="202"/>
    <n v="1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"/>
    <x v="89"/>
    <x v="13"/>
    <d v="2026-07-17T15:28:5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"/>
    <x v="90"/>
    <x v="6"/>
    <d v="2026-07-17T15:28:5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9"/>
    <x v="90"/>
    <x v="6"/>
    <d v="2026-07-17T15:28:58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2"/>
    <x v="90"/>
    <x v="6"/>
    <d v="2026-07-17T15:28:58"/>
    <x v="90"/>
    <n v="4"/>
    <n v="1"/>
    <m/>
    <m/>
    <m/>
    <m/>
    <n v="1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4"/>
    <x v="90"/>
    <x v="6"/>
    <d v="2026-07-17T15:28:58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5"/>
    <x v="90"/>
    <x v="6"/>
    <d v="2026-07-17T15:28:58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6"/>
    <x v="90"/>
    <x v="6"/>
    <d v="2026-07-17T15:28:58"/>
    <x v="234"/>
    <n v="44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"/>
    <x v="90"/>
    <x v="6"/>
    <d v="2026-07-17T15:28:58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9"/>
    <x v="91"/>
    <x v="6"/>
    <d v="2026-07-17T15:28:59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2"/>
    <x v="91"/>
    <x v="6"/>
    <d v="2026-07-17T15:28:59"/>
    <x v="69"/>
    <m/>
    <n v="4"/>
    <m/>
    <m/>
    <m/>
    <m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4"/>
    <x v="91"/>
    <x v="6"/>
    <d v="2026-07-17T15:28:59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6"/>
    <x v="91"/>
    <x v="6"/>
    <d v="2026-07-17T15:28:59"/>
    <x v="193"/>
    <n v="1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8"/>
    <x v="92"/>
    <x v="6"/>
    <d v="2026-07-17T15:28:59"/>
    <x v="18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9"/>
    <x v="92"/>
    <x v="6"/>
    <d v="2026-07-17T15:28:59"/>
    <x v="10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2"/>
    <x v="92"/>
    <x v="6"/>
    <d v="2026-07-17T15:28:59"/>
    <x v="117"/>
    <n v="7"/>
    <n v="6"/>
    <m/>
    <m/>
    <m/>
    <n v="5"/>
    <n v="1"/>
    <n v="3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4"/>
    <x v="92"/>
    <x v="6"/>
    <d v="2026-07-17T15:28:59"/>
    <x v="31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5"/>
    <x v="92"/>
    <x v="6"/>
    <d v="2026-07-17T15:28:5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6"/>
    <x v="92"/>
    <x v="6"/>
    <d v="2026-07-17T15:28:59"/>
    <x v="31"/>
    <n v="32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7"/>
    <x v="92"/>
    <x v="6"/>
    <d v="2026-07-17T15:28:59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8"/>
    <x v="94"/>
    <x v="10"/>
    <d v="2026-07-17T15:29:00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9"/>
    <x v="94"/>
    <x v="10"/>
    <d v="2026-07-17T15:29:00"/>
    <x v="18"/>
    <m/>
    <m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10"/>
    <x v="94"/>
    <x v="10"/>
    <d v="2026-07-17T15:29:0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2"/>
    <x v="94"/>
    <x v="10"/>
    <d v="2026-07-17T15:29:00"/>
    <x v="117"/>
    <n v="5"/>
    <n v="8"/>
    <m/>
    <m/>
    <m/>
    <n v="4"/>
    <n v="2"/>
    <n v="1"/>
    <n v="5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4"/>
    <x v="94"/>
    <x v="10"/>
    <d v="2026-07-17T15:29:00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5"/>
    <x v="94"/>
    <x v="10"/>
    <d v="2026-07-17T15:29:0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6"/>
    <x v="94"/>
    <x v="10"/>
    <d v="2026-07-17T15:29:00"/>
    <x v="55"/>
    <n v="2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7"/>
    <x v="94"/>
    <x v="10"/>
    <d v="2026-07-17T15:29:00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8"/>
    <x v="95"/>
    <x v="10"/>
    <d v="2026-07-17T15:29:0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9"/>
    <x v="95"/>
    <x v="10"/>
    <d v="2026-07-17T15:29:0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0"/>
    <x v="95"/>
    <x v="10"/>
    <d v="2026-07-17T15:29:00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2"/>
    <x v="95"/>
    <x v="10"/>
    <d v="2026-07-17T15:29:00"/>
    <x v="69"/>
    <n v="1"/>
    <n v="3"/>
    <m/>
    <m/>
    <m/>
    <n v="1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4"/>
    <x v="95"/>
    <x v="10"/>
    <d v="2026-07-17T15:29:00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5"/>
    <x v="95"/>
    <x v="10"/>
    <d v="2026-07-17T15:29:00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6"/>
    <x v="95"/>
    <x v="10"/>
    <d v="2026-07-17T15:29:00"/>
    <x v="141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"/>
    <x v="95"/>
    <x v="10"/>
    <d v="2026-07-17T15:29:00"/>
    <x v="1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8"/>
    <x v="96"/>
    <x v="10"/>
    <d v="2026-07-17T15:29:01"/>
    <x v="21"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9"/>
    <x v="96"/>
    <x v="10"/>
    <d v="2026-07-17T15:29:01"/>
    <x v="173"/>
    <m/>
    <m/>
    <m/>
    <m/>
    <m/>
    <n v="22"/>
    <n v="2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10"/>
    <x v="96"/>
    <x v="10"/>
    <d v="2026-07-17T15:29:01"/>
    <x v="14"/>
    <m/>
    <m/>
    <m/>
    <m/>
    <m/>
    <m/>
    <m/>
    <n v="6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11"/>
    <x v="96"/>
    <x v="10"/>
    <d v="2026-07-17T15:29:01"/>
    <x v="214"/>
    <n v="6.4"/>
    <n v="2.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0"/>
    <x v="96"/>
    <x v="10"/>
    <d v="2026-07-17T15:29:0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1"/>
    <x v="96"/>
    <x v="10"/>
    <d v="2026-07-17T15:29:01"/>
    <x v="69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12"/>
    <x v="96"/>
    <x v="10"/>
    <d v="2026-07-17T15:29:0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22"/>
    <x v="96"/>
    <x v="10"/>
    <d v="2026-07-17T15:29:01"/>
    <x v="41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2"/>
    <x v="96"/>
    <x v="10"/>
    <d v="2026-07-17T15:29:01"/>
    <x v="196"/>
    <n v="21"/>
    <n v="29"/>
    <n v="2"/>
    <n v="1"/>
    <n v="3"/>
    <n v="4"/>
    <n v="8"/>
    <n v="11"/>
    <n v="13"/>
    <n v="7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3"/>
    <x v="96"/>
    <x v="10"/>
    <d v="2026-07-17T15:29:01"/>
    <x v="43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15"/>
    <x v="96"/>
    <x v="10"/>
    <d v="2026-07-17T15:29:01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4"/>
    <x v="96"/>
    <x v="10"/>
    <d v="2026-07-17T15:29:01"/>
    <x v="257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5"/>
    <x v="96"/>
    <x v="10"/>
    <d v="2026-07-17T15:29:01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6"/>
    <x v="96"/>
    <x v="10"/>
    <d v="2026-07-17T15:29:01"/>
    <x v="257"/>
    <n v="7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7"/>
    <x v="96"/>
    <x v="10"/>
    <d v="2026-07-17T15:29:01"/>
    <x v="190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9"/>
    <x v="97"/>
    <x v="6"/>
    <d v="2026-07-17T15:29:01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2"/>
    <x v="97"/>
    <x v="6"/>
    <d v="2026-07-17T15:29:01"/>
    <x v="2"/>
    <n v="3"/>
    <m/>
    <m/>
    <m/>
    <m/>
    <m/>
    <m/>
    <m/>
    <n v="3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4"/>
    <x v="97"/>
    <x v="6"/>
    <d v="2026-07-17T15:29:01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6"/>
    <x v="97"/>
    <x v="6"/>
    <d v="2026-07-17T15:29:01"/>
    <x v="26"/>
    <n v="1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8"/>
    <x v="98"/>
    <x v="4"/>
    <d v="2026-07-17T15:29:0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9"/>
    <x v="98"/>
    <x v="4"/>
    <d v="2026-07-17T15:29:02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10"/>
    <x v="98"/>
    <x v="4"/>
    <d v="2026-07-17T15:29:02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11"/>
    <x v="98"/>
    <x v="4"/>
    <d v="2026-07-17T15:29:0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2"/>
    <x v="98"/>
    <x v="4"/>
    <d v="2026-07-17T15:29:02"/>
    <x v="14"/>
    <n v="3"/>
    <n v="4"/>
    <m/>
    <m/>
    <n v="1"/>
    <n v="1"/>
    <n v="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4"/>
    <x v="98"/>
    <x v="4"/>
    <d v="2026-07-17T15:29:02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5"/>
    <x v="98"/>
    <x v="4"/>
    <d v="2026-07-17T15:29:0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6"/>
    <x v="98"/>
    <x v="4"/>
    <d v="2026-07-17T15:29:02"/>
    <x v="98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"/>
    <x v="98"/>
    <x v="4"/>
    <d v="2026-07-17T15:29:02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9"/>
    <x v="99"/>
    <x v="0"/>
    <d v="2026-07-17T15:29:02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0"/>
    <x v="99"/>
    <x v="0"/>
    <d v="2026-07-17T15:29:02"/>
    <x v="43"/>
    <m/>
    <m/>
    <m/>
    <m/>
    <m/>
    <m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"/>
    <x v="99"/>
    <x v="0"/>
    <d v="2026-07-17T15:29:02"/>
    <x v="69"/>
    <m/>
    <n v="4"/>
    <m/>
    <m/>
    <m/>
    <m/>
    <m/>
    <n v="2"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4"/>
    <x v="99"/>
    <x v="0"/>
    <d v="2026-07-17T15:29:0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5"/>
    <x v="99"/>
    <x v="0"/>
    <d v="2026-07-17T15:29:02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6"/>
    <x v="99"/>
    <x v="0"/>
    <d v="2026-07-17T15:29:02"/>
    <x v="173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"/>
    <x v="99"/>
    <x v="0"/>
    <d v="2026-07-17T15:29:02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5"/>
    <x v="99"/>
    <x v="0"/>
    <d v="2026-07-17T15:29:0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4"/>
    <x v="99"/>
    <x v="0"/>
    <d v="2026-07-17T15:29:0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8"/>
    <x v="100"/>
    <x v="11"/>
    <d v="2026-07-17T15:29:03"/>
    <x v="48"/>
    <m/>
    <m/>
    <m/>
    <n v="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9"/>
    <x v="100"/>
    <x v="11"/>
    <d v="2026-07-17T15:29:03"/>
    <x v="193"/>
    <m/>
    <m/>
    <m/>
    <m/>
    <m/>
    <n v="2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10"/>
    <x v="100"/>
    <x v="11"/>
    <d v="2026-07-17T15:29:03"/>
    <x v="86"/>
    <m/>
    <m/>
    <m/>
    <m/>
    <m/>
    <m/>
    <m/>
    <n v="3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11"/>
    <x v="100"/>
    <x v="11"/>
    <d v="2026-07-17T15:29:03"/>
    <x v="224"/>
    <n v="0.8"/>
    <n v="4.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0"/>
    <x v="100"/>
    <x v="11"/>
    <d v="2026-07-17T15:29:03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1"/>
    <x v="100"/>
    <x v="11"/>
    <d v="2026-07-17T15:29:03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2"/>
    <x v="100"/>
    <x v="11"/>
    <d v="2026-07-17T15:29:03"/>
    <x v="100"/>
    <n v="24"/>
    <n v="25"/>
    <n v="1"/>
    <n v="2"/>
    <n v="5"/>
    <n v="3"/>
    <n v="8"/>
    <n v="12"/>
    <n v="9"/>
    <n v="3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3"/>
    <x v="100"/>
    <x v="11"/>
    <d v="2026-07-17T15:29:03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16"/>
    <x v="100"/>
    <x v="11"/>
    <d v="2026-07-17T15:29:0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20"/>
    <x v="100"/>
    <x v="11"/>
    <d v="2026-07-17T15:29:03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4"/>
    <x v="100"/>
    <x v="11"/>
    <d v="2026-07-17T15:29:03"/>
    <x v="171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5"/>
    <x v="100"/>
    <x v="11"/>
    <d v="2026-07-17T15:29:03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6"/>
    <x v="100"/>
    <x v="11"/>
    <d v="2026-07-17T15:29:03"/>
    <x v="171"/>
    <n v="8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7"/>
    <x v="100"/>
    <x v="11"/>
    <d v="2026-07-17T15:29:03"/>
    <x v="137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8"/>
    <x v="101"/>
    <x v="11"/>
    <d v="2026-07-17T15:29:03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9"/>
    <x v="101"/>
    <x v="11"/>
    <d v="2026-07-17T15:29:03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10"/>
    <x v="101"/>
    <x v="11"/>
    <d v="2026-07-17T15:29:0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11"/>
    <x v="101"/>
    <x v="11"/>
    <d v="2026-07-17T15:29:03"/>
    <x v="80"/>
    <m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0"/>
    <x v="101"/>
    <x v="11"/>
    <d v="2026-07-17T15:29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1"/>
    <x v="101"/>
    <x v="11"/>
    <d v="2026-07-17T15:29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2"/>
    <x v="101"/>
    <x v="11"/>
    <d v="2026-07-17T15:29:03"/>
    <x v="86"/>
    <n v="6"/>
    <n v="5"/>
    <m/>
    <n v="1"/>
    <n v="2"/>
    <n v="1"/>
    <n v="2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3"/>
    <x v="101"/>
    <x v="11"/>
    <d v="2026-07-17T15:29:03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4"/>
    <x v="101"/>
    <x v="11"/>
    <d v="2026-07-17T15:29:03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6"/>
    <x v="101"/>
    <x v="11"/>
    <d v="2026-07-17T15:29:03"/>
    <x v="45"/>
    <n v="2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9"/>
    <x v="102"/>
    <x v="6"/>
    <d v="2026-07-17T15:29:0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2"/>
    <x v="102"/>
    <x v="6"/>
    <d v="2026-07-17T15:29:04"/>
    <x v="30"/>
    <n v="0"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4"/>
    <x v="102"/>
    <x v="6"/>
    <d v="2026-07-17T15:29:04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5"/>
    <x v="102"/>
    <x v="6"/>
    <d v="2026-07-17T15:29:0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6"/>
    <x v="102"/>
    <x v="6"/>
    <d v="2026-07-17T15:29:04"/>
    <x v="167"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7"/>
    <x v="102"/>
    <x v="6"/>
    <d v="2026-07-17T15:29:04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8"/>
    <x v="103"/>
    <x v="10"/>
    <d v="2026-07-17T15:29:0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9"/>
    <x v="103"/>
    <x v="10"/>
    <d v="2026-07-17T15:29:0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2"/>
    <x v="103"/>
    <x v="10"/>
    <d v="2026-07-17T15:29:04"/>
    <x v="2"/>
    <n v="2"/>
    <n v="1"/>
    <m/>
    <m/>
    <m/>
    <n v="1"/>
    <m/>
    <n v="1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4"/>
    <x v="103"/>
    <x v="10"/>
    <d v="2026-07-17T15:29:04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5"/>
    <x v="103"/>
    <x v="10"/>
    <d v="2026-07-17T15:29:04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6"/>
    <x v="103"/>
    <x v="10"/>
    <d v="2026-07-17T15:29:04"/>
    <x v="132"/>
    <n v="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"/>
    <x v="103"/>
    <x v="10"/>
    <d v="2026-07-17T15:29:04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4"/>
    <x v="104"/>
    <x v="6"/>
    <d v="2026-07-17T15:29:05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5"/>
    <x v="104"/>
    <x v="6"/>
    <d v="2026-07-17T15:29:0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6"/>
    <x v="104"/>
    <x v="6"/>
    <d v="2026-07-17T15:29:05"/>
    <x v="68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7"/>
    <x v="104"/>
    <x v="6"/>
    <d v="2026-07-17T15:29:05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9"/>
    <x v="105"/>
    <x v="6"/>
    <d v="2026-07-17T15:29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"/>
    <x v="105"/>
    <x v="6"/>
    <d v="2026-07-17T15:29:05"/>
    <x v="30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"/>
    <x v="105"/>
    <x v="6"/>
    <d v="2026-07-17T15:29:05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5"/>
    <x v="105"/>
    <x v="6"/>
    <d v="2026-07-17T15:29:0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6"/>
    <x v="105"/>
    <x v="6"/>
    <d v="2026-07-17T15:29:05"/>
    <x v="68"/>
    <n v="1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"/>
    <x v="105"/>
    <x v="6"/>
    <d v="2026-07-17T15:29:05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5"/>
    <x v="105"/>
    <x v="6"/>
    <d v="2026-07-17T15:29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8"/>
    <x v="106"/>
    <x v="1"/>
    <d v="2026-07-17T15:29:06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9"/>
    <x v="106"/>
    <x v="1"/>
    <d v="2026-07-17T15:29:06"/>
    <x v="18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10"/>
    <x v="106"/>
    <x v="1"/>
    <d v="2026-07-17T15:29:06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11"/>
    <x v="106"/>
    <x v="1"/>
    <d v="2026-07-17T15:29:06"/>
    <x v="99"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2"/>
    <x v="106"/>
    <x v="1"/>
    <d v="2026-07-17T15:29:06"/>
    <x v="15"/>
    <n v="5"/>
    <n v="11"/>
    <n v="1"/>
    <n v="1"/>
    <m/>
    <n v="2"/>
    <n v="3"/>
    <n v="6"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4"/>
    <x v="106"/>
    <x v="1"/>
    <d v="2026-07-17T15:29:06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5"/>
    <x v="106"/>
    <x v="1"/>
    <d v="2026-07-17T15:29:0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29"/>
    <x v="106"/>
    <x v="1"/>
    <d v="2026-07-17T15:29:0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6"/>
    <x v="106"/>
    <x v="1"/>
    <d v="2026-07-17T15:29:06"/>
    <x v="57"/>
    <n v="15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7"/>
    <x v="106"/>
    <x v="1"/>
    <d v="2026-07-17T15:29:06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31"/>
    <x v="106"/>
    <x v="1"/>
    <d v="2026-07-17T15:29:0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8"/>
    <x v="116"/>
    <x v="8"/>
    <d v="2026-07-17T15:29:06"/>
    <x v="15"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9"/>
    <x v="116"/>
    <x v="8"/>
    <d v="2026-07-17T15:29:06"/>
    <x v="63"/>
    <m/>
    <m/>
    <m/>
    <m/>
    <m/>
    <n v="14"/>
    <n v="1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1"/>
    <x v="116"/>
    <x v="8"/>
    <d v="2026-07-17T15:29:06"/>
    <x v="99"/>
    <n v="0.8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2"/>
    <x v="116"/>
    <x v="8"/>
    <d v="2026-07-17T15:29:06"/>
    <x v="92"/>
    <n v="15"/>
    <n v="11"/>
    <n v="1"/>
    <n v="0"/>
    <n v="2"/>
    <n v="6"/>
    <n v="2"/>
    <n v="7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4"/>
    <x v="116"/>
    <x v="8"/>
    <d v="2026-07-17T15:29:06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5"/>
    <x v="116"/>
    <x v="8"/>
    <d v="2026-07-17T15:29:0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6"/>
    <x v="116"/>
    <x v="8"/>
    <d v="2026-07-17T15:29:06"/>
    <x v="167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"/>
    <x v="116"/>
    <x v="8"/>
    <d v="2026-07-17T15:29:06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8"/>
    <x v="117"/>
    <x v="11"/>
    <d v="2026-07-17T15:29:07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9"/>
    <x v="117"/>
    <x v="11"/>
    <d v="2026-07-17T15:29:07"/>
    <x v="132"/>
    <m/>
    <m/>
    <m/>
    <m/>
    <m/>
    <n v="1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0"/>
    <x v="117"/>
    <x v="11"/>
    <d v="2026-07-17T15:29:07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1"/>
    <x v="117"/>
    <x v="11"/>
    <d v="2026-07-17T15:29:07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0"/>
    <x v="117"/>
    <x v="11"/>
    <d v="2026-07-17T15:29:0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"/>
    <x v="117"/>
    <x v="11"/>
    <d v="2026-07-17T15:29:0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2"/>
    <x v="117"/>
    <x v="11"/>
    <d v="2026-07-17T15:29:07"/>
    <x v="167"/>
    <n v="13"/>
    <n v="14"/>
    <m/>
    <m/>
    <n v="3"/>
    <n v="2"/>
    <n v="1"/>
    <n v="7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3"/>
    <x v="117"/>
    <x v="11"/>
    <d v="2026-07-17T15:29:07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4"/>
    <x v="117"/>
    <x v="11"/>
    <d v="2026-07-17T15:29:07"/>
    <x v="473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5"/>
    <x v="117"/>
    <x v="11"/>
    <d v="2026-07-17T15:29:0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6"/>
    <x v="117"/>
    <x v="11"/>
    <d v="2026-07-17T15:29:07"/>
    <x v="473"/>
    <n v="5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"/>
    <x v="117"/>
    <x v="11"/>
    <d v="2026-07-17T15:29:0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8"/>
    <x v="107"/>
    <x v="10"/>
    <d v="2026-07-17T15:29:0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9"/>
    <x v="107"/>
    <x v="10"/>
    <d v="2026-07-17T15:29:0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10"/>
    <x v="107"/>
    <x v="10"/>
    <d v="2026-07-17T15:29:07"/>
    <x v="90"/>
    <m/>
    <m/>
    <m/>
    <m/>
    <m/>
    <m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21"/>
    <x v="107"/>
    <x v="10"/>
    <d v="2026-07-17T15:29:0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2"/>
    <x v="107"/>
    <x v="10"/>
    <d v="2026-07-17T15:29:07"/>
    <x v="1"/>
    <n v="2"/>
    <n v="6"/>
    <m/>
    <m/>
    <m/>
    <n v="1"/>
    <n v="1"/>
    <n v="1"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14"/>
    <x v="107"/>
    <x v="10"/>
    <d v="2026-07-17T15:29:0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4"/>
    <x v="107"/>
    <x v="10"/>
    <d v="2026-07-17T15:29:07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5"/>
    <x v="107"/>
    <x v="10"/>
    <d v="2026-07-17T15:29:07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6"/>
    <x v="107"/>
    <x v="10"/>
    <d v="2026-07-17T15:29:07"/>
    <x v="209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7"/>
    <x v="107"/>
    <x v="10"/>
    <d v="2026-07-17T15:29:07"/>
    <x v="9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8"/>
    <x v="108"/>
    <x v="8"/>
    <d v="2026-07-17T15:29:08"/>
    <x v="69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9"/>
    <x v="108"/>
    <x v="8"/>
    <d v="2026-07-17T15:29:08"/>
    <x v="1"/>
    <m/>
    <m/>
    <m/>
    <m/>
    <m/>
    <n v="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11"/>
    <x v="108"/>
    <x v="8"/>
    <d v="2026-07-17T15:29:08"/>
    <x v="11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0"/>
    <x v="108"/>
    <x v="8"/>
    <d v="2026-07-17T15:29:0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1"/>
    <x v="108"/>
    <x v="8"/>
    <d v="2026-07-17T15:29:0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2"/>
    <x v="108"/>
    <x v="8"/>
    <d v="2026-07-17T15:29:08"/>
    <x v="14"/>
    <n v="6"/>
    <n v="1"/>
    <n v="0"/>
    <n v="1"/>
    <n v="0"/>
    <n v="2"/>
    <n v="0"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3"/>
    <x v="108"/>
    <x v="8"/>
    <d v="2026-07-17T15:29:08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4"/>
    <x v="108"/>
    <x v="8"/>
    <d v="2026-07-17T15:29:08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5"/>
    <x v="108"/>
    <x v="8"/>
    <d v="2026-07-17T15:29:0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6"/>
    <x v="108"/>
    <x v="8"/>
    <d v="2026-07-17T15:29:08"/>
    <x v="68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7"/>
    <x v="108"/>
    <x v="8"/>
    <d v="2026-07-17T15:29:08"/>
    <x v="4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9"/>
    <x v="109"/>
    <x v="8"/>
    <d v="2026-07-17T15:29:08"/>
    <x v="15"/>
    <m/>
    <m/>
    <m/>
    <m/>
    <m/>
    <n v="10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10"/>
    <x v="109"/>
    <x v="8"/>
    <d v="2026-07-17T15:29:08"/>
    <x v="43"/>
    <m/>
    <m/>
    <m/>
    <m/>
    <m/>
    <m/>
    <m/>
    <n v="1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11"/>
    <x v="109"/>
    <x v="8"/>
    <d v="2026-07-17T15:29:08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2"/>
    <x v="109"/>
    <x v="8"/>
    <d v="2026-07-17T15:29:08"/>
    <x v="86"/>
    <n v="6"/>
    <n v="5"/>
    <n v="0"/>
    <n v="0"/>
    <n v="1"/>
    <n v="0"/>
    <n v="0"/>
    <n v="5"/>
    <n v="3"/>
    <n v="1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4"/>
    <x v="109"/>
    <x v="8"/>
    <d v="2026-07-17T15:29:0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5"/>
    <x v="109"/>
    <x v="8"/>
    <d v="2026-07-17T15:29:0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6"/>
    <x v="109"/>
    <x v="8"/>
    <d v="2026-07-17T15:29:08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7"/>
    <x v="109"/>
    <x v="8"/>
    <d v="2026-07-17T15:29:0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8"/>
    <x v="110"/>
    <x v="9"/>
    <d v="2026-07-17T15:29:09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9"/>
    <x v="110"/>
    <x v="9"/>
    <d v="2026-07-17T15:29:09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0"/>
    <x v="110"/>
    <x v="9"/>
    <d v="2026-07-17T15:29:09"/>
    <x v="14"/>
    <m/>
    <m/>
    <m/>
    <m/>
    <m/>
    <m/>
    <m/>
    <n v="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1"/>
    <x v="110"/>
    <x v="9"/>
    <d v="2026-07-17T15:29:09"/>
    <x v="135"/>
    <m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"/>
    <x v="110"/>
    <x v="9"/>
    <d v="2026-07-17T15:29:09"/>
    <x v="92"/>
    <n v="9"/>
    <n v="17"/>
    <m/>
    <m/>
    <n v="4"/>
    <n v="4"/>
    <n v="3"/>
    <n v="5"/>
    <n v="4"/>
    <n v="3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4"/>
    <x v="110"/>
    <x v="9"/>
    <d v="2026-07-17T15:29:09"/>
    <x v="175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5"/>
    <x v="110"/>
    <x v="9"/>
    <d v="2026-07-17T15:29:09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6"/>
    <x v="110"/>
    <x v="9"/>
    <d v="2026-07-17T15:29:09"/>
    <x v="175"/>
    <n v="4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"/>
    <x v="110"/>
    <x v="9"/>
    <d v="2026-07-17T15:29:09"/>
    <x v="21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5"/>
    <x v="110"/>
    <x v="9"/>
    <d v="2026-07-17T15:29:09"/>
    <x v="92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4"/>
    <x v="110"/>
    <x v="9"/>
    <d v="2026-07-17T15:29:09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9"/>
    <x v="111"/>
    <x v="5"/>
    <d v="2026-07-17T15:29:10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2"/>
    <x v="111"/>
    <x v="5"/>
    <d v="2026-07-17T15:29:10"/>
    <x v="2"/>
    <n v="2"/>
    <n v="1"/>
    <m/>
    <m/>
    <m/>
    <m/>
    <m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4"/>
    <x v="111"/>
    <x v="5"/>
    <d v="2026-07-17T15:29:10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6"/>
    <x v="111"/>
    <x v="5"/>
    <d v="2026-07-17T15:29:10"/>
    <x v="415"/>
    <n v="23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8"/>
    <x v="112"/>
    <x v="12"/>
    <d v="2026-07-17T15:29:10"/>
    <x v="1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9"/>
    <x v="112"/>
    <x v="12"/>
    <d v="2026-07-17T15:29:10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"/>
    <x v="112"/>
    <x v="12"/>
    <d v="2026-07-17T15:29:10"/>
    <x v="14"/>
    <n v="6"/>
    <n v="1"/>
    <m/>
    <m/>
    <m/>
    <m/>
    <n v="4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4"/>
    <x v="112"/>
    <x v="12"/>
    <d v="2026-07-17T15:29:10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5"/>
    <x v="112"/>
    <x v="12"/>
    <d v="2026-07-17T15:29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6"/>
    <x v="112"/>
    <x v="12"/>
    <d v="2026-07-17T15:29:10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"/>
    <x v="112"/>
    <x v="12"/>
    <d v="2026-07-17T15:29:1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8"/>
    <x v="113"/>
    <x v="9"/>
    <d v="2026-07-17T15:29:11"/>
    <x v="48"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9"/>
    <x v="113"/>
    <x v="9"/>
    <d v="2026-07-17T15:29:11"/>
    <x v="29"/>
    <m/>
    <m/>
    <m/>
    <m/>
    <m/>
    <n v="2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0"/>
    <x v="113"/>
    <x v="9"/>
    <d v="2026-07-17T15:29:11"/>
    <x v="1"/>
    <m/>
    <m/>
    <m/>
    <m/>
    <m/>
    <m/>
    <m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1"/>
    <x v="113"/>
    <x v="9"/>
    <d v="2026-07-17T15:29:11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3"/>
    <x v="113"/>
    <x v="9"/>
    <d v="2026-07-17T15:29:11"/>
    <x v="229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"/>
    <x v="113"/>
    <x v="9"/>
    <d v="2026-07-17T15:29:11"/>
    <x v="95"/>
    <n v="16"/>
    <n v="21"/>
    <m/>
    <m/>
    <n v="3"/>
    <n v="9"/>
    <n v="2"/>
    <n v="10"/>
    <n v="6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4"/>
    <x v="113"/>
    <x v="9"/>
    <d v="2026-07-17T15:29:1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4"/>
    <x v="113"/>
    <x v="9"/>
    <d v="2026-07-17T15:29:11"/>
    <x v="411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5"/>
    <x v="113"/>
    <x v="9"/>
    <d v="2026-07-17T15:29:11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6"/>
    <x v="113"/>
    <x v="9"/>
    <d v="2026-07-17T15:29:11"/>
    <x v="411"/>
    <n v="62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"/>
    <x v="113"/>
    <x v="9"/>
    <d v="2026-07-17T15:29:11"/>
    <x v="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8"/>
    <x v="114"/>
    <x v="13"/>
    <d v="2026-07-17T15:29:12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9"/>
    <x v="114"/>
    <x v="13"/>
    <d v="2026-07-17T15:29:12"/>
    <x v="4"/>
    <m/>
    <m/>
    <m/>
    <m/>
    <m/>
    <n v="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10"/>
    <x v="114"/>
    <x v="13"/>
    <d v="2026-07-17T15:29:12"/>
    <x v="69"/>
    <m/>
    <m/>
    <m/>
    <m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11"/>
    <x v="114"/>
    <x v="13"/>
    <d v="2026-07-17T15:29:12"/>
    <x v="4"/>
    <m/>
    <n v="6.4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23"/>
    <x v="114"/>
    <x v="13"/>
    <d v="2026-07-17T15:29:12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2"/>
    <x v="114"/>
    <x v="13"/>
    <d v="2026-07-17T15:29:12"/>
    <x v="167"/>
    <n v="12"/>
    <n v="15"/>
    <m/>
    <n v="2"/>
    <n v="5"/>
    <n v="4"/>
    <n v="3"/>
    <n v="1"/>
    <n v="9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15"/>
    <x v="114"/>
    <x v="13"/>
    <d v="2026-07-17T15:29:12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4"/>
    <x v="114"/>
    <x v="13"/>
    <d v="2026-07-17T15:29:1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5"/>
    <x v="114"/>
    <x v="13"/>
    <d v="2026-07-17T15:29:12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6"/>
    <x v="114"/>
    <x v="13"/>
    <d v="2026-07-17T15:29:12"/>
    <x v="173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7"/>
    <x v="114"/>
    <x v="13"/>
    <d v="2026-07-17T15:29:12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8"/>
    <x v="115"/>
    <x v="1"/>
    <d v="2026-07-17T15:29:12"/>
    <x v="4"/>
    <m/>
    <m/>
    <m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9"/>
    <x v="115"/>
    <x v="1"/>
    <d v="2026-07-17T15:29:12"/>
    <x v="190"/>
    <m/>
    <m/>
    <m/>
    <m/>
    <m/>
    <n v="2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0"/>
    <x v="115"/>
    <x v="1"/>
    <d v="2026-07-17T15:29:12"/>
    <x v="90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1"/>
    <x v="115"/>
    <x v="1"/>
    <d v="2026-07-17T15:29:12"/>
    <x v="108"/>
    <n v="3.2"/>
    <n v="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1"/>
    <x v="115"/>
    <x v="1"/>
    <d v="2026-07-17T15:29:12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2"/>
    <x v="115"/>
    <x v="1"/>
    <d v="2026-07-17T15:29:12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3"/>
    <x v="115"/>
    <x v="1"/>
    <d v="2026-07-17T15:29:12"/>
    <x v="365"/>
    <m/>
    <n v="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"/>
    <x v="115"/>
    <x v="1"/>
    <d v="2026-07-17T15:29:12"/>
    <x v="94"/>
    <n v="18"/>
    <n v="18"/>
    <n v="1"/>
    <n v="2"/>
    <n v="3"/>
    <n v="6"/>
    <n v="4"/>
    <n v="1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4"/>
    <x v="115"/>
    <x v="1"/>
    <d v="2026-07-17T15:29:12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5"/>
    <x v="115"/>
    <x v="1"/>
    <d v="2026-07-17T15:29:12"/>
    <x v="2"/>
    <n v="1"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7"/>
    <x v="115"/>
    <x v="1"/>
    <d v="2026-07-17T15:29:1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18"/>
    <x v="115"/>
    <x v="1"/>
    <d v="2026-07-17T15:29:1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0"/>
    <x v="115"/>
    <x v="1"/>
    <d v="2026-07-17T15:29:12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4"/>
    <x v="115"/>
    <x v="1"/>
    <d v="2026-07-17T15:29:12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4"/>
    <x v="115"/>
    <x v="1"/>
    <d v="2026-07-17T15:29:12"/>
    <x v="8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6"/>
    <x v="115"/>
    <x v="1"/>
    <d v="2026-07-17T15:29:12"/>
    <x v="88"/>
    <n v="46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8"/>
    <x v="119"/>
    <x v="1"/>
    <d v="2026-07-17T15:29:13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9"/>
    <x v="119"/>
    <x v="1"/>
    <d v="2026-07-17T15:29:13"/>
    <x v="122"/>
    <m/>
    <m/>
    <m/>
    <m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0"/>
    <x v="119"/>
    <x v="1"/>
    <d v="2026-07-17T15:29:13"/>
    <x v="10"/>
    <m/>
    <m/>
    <m/>
    <m/>
    <m/>
    <m/>
    <m/>
    <n v="5"/>
    <m/>
    <n v="4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1"/>
    <x v="119"/>
    <x v="1"/>
    <d v="2026-07-17T15:29:13"/>
    <x v="318"/>
    <n v="3.2"/>
    <n v="4.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0"/>
    <x v="119"/>
    <x v="1"/>
    <d v="2026-07-17T15:29:1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"/>
    <x v="119"/>
    <x v="1"/>
    <d v="2026-07-17T15:29:1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22"/>
    <x v="119"/>
    <x v="1"/>
    <d v="2026-07-17T15:29:13"/>
    <x v="1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23"/>
    <x v="119"/>
    <x v="1"/>
    <d v="2026-07-17T15:29:13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2"/>
    <x v="119"/>
    <x v="1"/>
    <d v="2026-07-17T15:29:13"/>
    <x v="170"/>
    <n v="35"/>
    <n v="23"/>
    <n v="2"/>
    <n v="2"/>
    <n v="5"/>
    <n v="5"/>
    <n v="4"/>
    <n v="14"/>
    <n v="14"/>
    <n v="5"/>
    <m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3"/>
    <x v="119"/>
    <x v="1"/>
    <d v="2026-07-17T15:29:13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5"/>
    <x v="119"/>
    <x v="1"/>
    <d v="2026-07-17T15:29:13"/>
    <x v="2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7"/>
    <x v="119"/>
    <x v="1"/>
    <d v="2026-07-17T15:29:1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20"/>
    <x v="119"/>
    <x v="1"/>
    <d v="2026-07-17T15:29:13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4"/>
    <x v="119"/>
    <x v="1"/>
    <d v="2026-07-17T15:29:13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5"/>
    <x v="119"/>
    <x v="1"/>
    <d v="2026-07-17T15:29:13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6"/>
    <x v="119"/>
    <x v="1"/>
    <d v="2026-07-17T15:29:13"/>
    <x v="181"/>
    <n v="2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7"/>
    <x v="119"/>
    <x v="1"/>
    <d v="2026-07-17T15:29:13"/>
    <x v="18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"/>
    <x v="120"/>
    <x v="1"/>
    <d v="2026-07-17T15:29:14"/>
    <x v="92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9"/>
    <x v="120"/>
    <x v="1"/>
    <d v="2026-07-17T15:29:14"/>
    <x v="412"/>
    <m/>
    <m/>
    <m/>
    <m/>
    <m/>
    <n v="44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0"/>
    <x v="120"/>
    <x v="1"/>
    <d v="2026-07-17T15:29:14"/>
    <x v="1"/>
    <m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1"/>
    <x v="120"/>
    <x v="1"/>
    <d v="2026-07-17T15:29:14"/>
    <x v="344"/>
    <m/>
    <n v="5.6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21"/>
    <x v="120"/>
    <x v="1"/>
    <d v="2026-07-17T15:29:1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23"/>
    <x v="120"/>
    <x v="1"/>
    <d v="2026-07-17T15:29:1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2"/>
    <x v="120"/>
    <x v="1"/>
    <d v="2026-07-17T15:29:14"/>
    <x v="131"/>
    <n v="25"/>
    <n v="37"/>
    <m/>
    <n v="2"/>
    <n v="6"/>
    <n v="7"/>
    <n v="6"/>
    <n v="22"/>
    <n v="1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"/>
    <x v="120"/>
    <x v="1"/>
    <d v="2026-07-17T15:29:1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5"/>
    <x v="120"/>
    <x v="1"/>
    <d v="2026-07-17T15:29:1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7"/>
    <x v="120"/>
    <x v="1"/>
    <d v="2026-07-17T15:29:1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20"/>
    <x v="120"/>
    <x v="1"/>
    <d v="2026-07-17T15:29:14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4"/>
    <x v="120"/>
    <x v="1"/>
    <d v="2026-07-17T15:29:14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5"/>
    <x v="120"/>
    <x v="1"/>
    <d v="2026-07-17T15:29:1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6"/>
    <x v="120"/>
    <x v="1"/>
    <d v="2026-07-17T15:29:14"/>
    <x v="55"/>
    <n v="31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"/>
    <x v="120"/>
    <x v="1"/>
    <d v="2026-07-17T15:29:14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8"/>
    <x v="121"/>
    <x v="9"/>
    <d v="2026-07-17T15:29:15"/>
    <x v="228"/>
    <m/>
    <m/>
    <m/>
    <n v="4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9"/>
    <x v="121"/>
    <x v="9"/>
    <d v="2026-07-17T15:29:15"/>
    <x v="527"/>
    <m/>
    <m/>
    <m/>
    <m/>
    <m/>
    <n v="78"/>
    <n v="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0"/>
    <x v="121"/>
    <x v="9"/>
    <d v="2026-07-17T15:29:15"/>
    <x v="137"/>
    <m/>
    <m/>
    <m/>
    <m/>
    <m/>
    <m/>
    <m/>
    <n v="15"/>
    <m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1"/>
    <x v="121"/>
    <x v="9"/>
    <d v="2026-07-17T15:29:15"/>
    <x v="20"/>
    <n v="5.6"/>
    <n v="19.2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0"/>
    <x v="121"/>
    <x v="9"/>
    <d v="2026-07-17T15:29:15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"/>
    <x v="121"/>
    <x v="9"/>
    <d v="2026-07-17T15:29:15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26"/>
    <x v="121"/>
    <x v="9"/>
    <d v="2026-07-17T15:29:15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2"/>
    <x v="121"/>
    <x v="9"/>
    <d v="2026-07-17T15:29:15"/>
    <x v="486"/>
    <n v="58"/>
    <n v="87"/>
    <n v="4"/>
    <n v="9"/>
    <n v="9"/>
    <n v="21"/>
    <n v="14"/>
    <n v="39"/>
    <n v="26"/>
    <n v="16"/>
    <m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3"/>
    <x v="121"/>
    <x v="9"/>
    <d v="2026-07-17T15:29:15"/>
    <x v="90"/>
    <n v="1"/>
    <n v="4"/>
    <m/>
    <m/>
    <m/>
    <m/>
    <n v="1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4"/>
    <x v="121"/>
    <x v="9"/>
    <d v="2026-07-17T15:29:15"/>
    <x v="528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5"/>
    <x v="121"/>
    <x v="9"/>
    <d v="2026-07-17T15:29:1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6"/>
    <x v="121"/>
    <x v="9"/>
    <d v="2026-07-17T15:29:15"/>
    <x v="528"/>
    <n v="79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7"/>
    <x v="121"/>
    <x v="9"/>
    <d v="2026-07-17T15:29:15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8"/>
    <x v="122"/>
    <x v="9"/>
    <d v="2026-07-17T15:29:15"/>
    <x v="70"/>
    <m/>
    <m/>
    <m/>
    <n v="3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9"/>
    <x v="122"/>
    <x v="9"/>
    <d v="2026-07-17T15:29:15"/>
    <x v="210"/>
    <m/>
    <m/>
    <m/>
    <m/>
    <m/>
    <n v="52"/>
    <n v="3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0"/>
    <x v="122"/>
    <x v="9"/>
    <d v="2026-07-17T15:29:15"/>
    <x v="13"/>
    <m/>
    <m/>
    <m/>
    <m/>
    <m/>
    <m/>
    <m/>
    <n v="7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1"/>
    <x v="122"/>
    <x v="9"/>
    <d v="2026-07-17T15:29:15"/>
    <x v="33"/>
    <n v="2.4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22"/>
    <x v="122"/>
    <x v="9"/>
    <d v="2026-07-17T15:29:1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2"/>
    <x v="122"/>
    <x v="9"/>
    <d v="2026-07-17T15:29:15"/>
    <x v="204"/>
    <n v="31"/>
    <n v="51"/>
    <n v="1"/>
    <n v="2"/>
    <n v="3"/>
    <n v="17"/>
    <n v="5"/>
    <n v="26"/>
    <n v="17"/>
    <n v="7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5"/>
    <x v="122"/>
    <x v="9"/>
    <d v="2026-07-17T15:29:15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4"/>
    <x v="122"/>
    <x v="9"/>
    <d v="2026-07-17T15:29:15"/>
    <x v="529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5"/>
    <x v="122"/>
    <x v="9"/>
    <d v="2026-07-17T15:29:1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6"/>
    <x v="122"/>
    <x v="9"/>
    <d v="2026-07-17T15:29:15"/>
    <x v="529"/>
    <n v="94"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7"/>
    <x v="122"/>
    <x v="9"/>
    <d v="2026-07-17T15:29:15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25"/>
    <x v="122"/>
    <x v="9"/>
    <d v="2026-07-17T15:29:15"/>
    <x v="18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8"/>
    <x v="123"/>
    <x v="9"/>
    <d v="2026-07-17T15:29:16"/>
    <x v="92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9"/>
    <x v="123"/>
    <x v="9"/>
    <d v="2026-07-17T15:29:16"/>
    <x v="101"/>
    <m/>
    <m/>
    <m/>
    <m/>
    <m/>
    <n v="3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0"/>
    <x v="123"/>
    <x v="9"/>
    <d v="2026-07-17T15:29:16"/>
    <x v="10"/>
    <m/>
    <m/>
    <m/>
    <m/>
    <m/>
    <m/>
    <m/>
    <n v="7"/>
    <m/>
    <n v="1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1"/>
    <x v="123"/>
    <x v="9"/>
    <d v="2026-07-17T15:29:16"/>
    <x v="50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2"/>
    <x v="123"/>
    <x v="9"/>
    <d v="2026-07-17T15:29:16"/>
    <x v="200"/>
    <n v="22"/>
    <n v="39"/>
    <n v="0"/>
    <n v="0"/>
    <n v="1"/>
    <n v="8"/>
    <n v="5"/>
    <n v="19"/>
    <n v="17"/>
    <n v="7"/>
    <m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4"/>
    <x v="123"/>
    <x v="9"/>
    <d v="2026-07-17T15:29:16"/>
    <x v="521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5"/>
    <x v="123"/>
    <x v="9"/>
    <d v="2026-07-17T15:29:16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6"/>
    <x v="123"/>
    <x v="9"/>
    <d v="2026-07-17T15:29:16"/>
    <x v="521"/>
    <n v="7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7"/>
    <x v="123"/>
    <x v="9"/>
    <d v="2026-07-17T15:29:16"/>
    <x v="68"/>
    <n v="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25"/>
    <x v="123"/>
    <x v="9"/>
    <d v="2026-07-17T15:29:16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34"/>
    <x v="123"/>
    <x v="9"/>
    <d v="2026-07-17T15:29:16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8"/>
    <x v="124"/>
    <x v="2"/>
    <d v="2026-07-17T15:29:16"/>
    <x v="21"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9"/>
    <x v="124"/>
    <x v="2"/>
    <d v="2026-07-17T15:29:16"/>
    <x v="122"/>
    <m/>
    <m/>
    <m/>
    <m/>
    <m/>
    <n v="28"/>
    <n v="2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10"/>
    <x v="124"/>
    <x v="2"/>
    <d v="2026-07-17T15:29:16"/>
    <x v="39"/>
    <m/>
    <m/>
    <m/>
    <m/>
    <m/>
    <m/>
    <m/>
    <n v="6"/>
    <m/>
    <n v="4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11"/>
    <x v="124"/>
    <x v="2"/>
    <d v="2026-07-17T15:29:16"/>
    <x v="214"/>
    <n v="3.2"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0"/>
    <x v="124"/>
    <x v="2"/>
    <d v="2026-07-17T15:29:1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1"/>
    <x v="124"/>
    <x v="2"/>
    <d v="2026-07-17T15:29:16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12"/>
    <x v="124"/>
    <x v="2"/>
    <d v="2026-07-17T15:29:16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22"/>
    <x v="124"/>
    <x v="2"/>
    <d v="2026-07-17T15:29:16"/>
    <x v="264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2"/>
    <x v="124"/>
    <x v="2"/>
    <d v="2026-07-17T15:29:16"/>
    <x v="161"/>
    <n v="22"/>
    <n v="44"/>
    <n v="2"/>
    <n v="2"/>
    <n v="5"/>
    <n v="6"/>
    <n v="6"/>
    <n v="14"/>
    <n v="13"/>
    <n v="8"/>
    <m/>
    <n v="2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3"/>
    <x v="124"/>
    <x v="2"/>
    <d v="2026-07-17T15:29:1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15"/>
    <x v="124"/>
    <x v="2"/>
    <d v="2026-07-17T15:29:16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4"/>
    <x v="124"/>
    <x v="2"/>
    <d v="2026-07-17T15:29:16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6"/>
    <x v="124"/>
    <x v="2"/>
    <d v="2026-07-17T15:29:16"/>
    <x v="165"/>
    <n v="2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25"/>
    <x v="124"/>
    <x v="2"/>
    <d v="2026-07-17T15:29:16"/>
    <x v="3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8"/>
    <x v="125"/>
    <x v="10"/>
    <d v="2026-07-17T15:29:17"/>
    <x v="257"/>
    <m/>
    <m/>
    <m/>
    <n v="6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9"/>
    <x v="125"/>
    <x v="10"/>
    <d v="2026-07-17T15:29:17"/>
    <x v="530"/>
    <m/>
    <m/>
    <m/>
    <m/>
    <m/>
    <n v="146"/>
    <n v="12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0"/>
    <x v="125"/>
    <x v="10"/>
    <d v="2026-07-17T15:29:17"/>
    <x v="45"/>
    <m/>
    <m/>
    <m/>
    <m/>
    <m/>
    <m/>
    <m/>
    <n v="37"/>
    <m/>
    <n v="1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1"/>
    <x v="125"/>
    <x v="10"/>
    <d v="2026-07-17T15:29:17"/>
    <x v="531"/>
    <n v="3.2"/>
    <n v="24.8"/>
    <n v="36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0"/>
    <x v="125"/>
    <x v="10"/>
    <d v="2026-07-17T15:29:17"/>
    <x v="57"/>
    <m/>
    <m/>
    <m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"/>
    <x v="125"/>
    <x v="10"/>
    <d v="2026-07-17T15:29:17"/>
    <x v="63"/>
    <m/>
    <m/>
    <n v="2"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2"/>
    <x v="125"/>
    <x v="10"/>
    <d v="2026-07-17T15:29:1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3"/>
    <x v="125"/>
    <x v="10"/>
    <d v="2026-07-17T15:29:17"/>
    <x v="532"/>
    <n v="11.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2"/>
    <x v="125"/>
    <x v="10"/>
    <d v="2026-07-17T15:29:17"/>
    <x v="135"/>
    <n v="3.6"/>
    <m/>
    <n v="4.8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3"/>
    <x v="125"/>
    <x v="10"/>
    <d v="2026-07-17T15:29:17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"/>
    <x v="125"/>
    <x v="10"/>
    <d v="2026-07-17T15:29:17"/>
    <x v="345"/>
    <n v="112"/>
    <n v="168"/>
    <n v="1"/>
    <n v="8"/>
    <n v="14"/>
    <n v="31"/>
    <n v="44"/>
    <n v="73"/>
    <n v="63"/>
    <n v="34"/>
    <m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3"/>
    <x v="125"/>
    <x v="10"/>
    <d v="2026-07-17T15:29:17"/>
    <x v="63"/>
    <n v="20"/>
    <n v="10"/>
    <m/>
    <m/>
    <n v="2"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4"/>
    <x v="125"/>
    <x v="10"/>
    <d v="2026-07-17T15:29:17"/>
    <x v="43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5"/>
    <x v="125"/>
    <x v="10"/>
    <d v="2026-07-17T15:29:17"/>
    <x v="90"/>
    <n v="4"/>
    <n v="1"/>
    <n v="2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6"/>
    <x v="125"/>
    <x v="10"/>
    <d v="2026-07-17T15:29:17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7"/>
    <x v="125"/>
    <x v="10"/>
    <d v="2026-07-17T15:29:17"/>
    <x v="90"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8"/>
    <x v="125"/>
    <x v="10"/>
    <d v="2026-07-17T15:29:17"/>
    <x v="159"/>
    <n v="3.2"/>
    <n v="4"/>
    <n v="9.6"/>
    <n v="9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19"/>
    <x v="125"/>
    <x v="10"/>
    <d v="2026-07-17T15:29:17"/>
    <x v="10"/>
    <n v="4.4000000000000004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0"/>
    <x v="125"/>
    <x v="10"/>
    <d v="2026-07-17T15:29:17"/>
    <x v="0"/>
    <n v="4"/>
    <n v="2"/>
    <m/>
    <m/>
    <m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4"/>
    <x v="125"/>
    <x v="10"/>
    <d v="2026-07-17T15:29:17"/>
    <x v="9"/>
    <n v="7"/>
    <n v="3"/>
    <n v="2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4"/>
    <x v="125"/>
    <x v="10"/>
    <d v="2026-07-17T15:29:17"/>
    <x v="533"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5"/>
    <x v="125"/>
    <x v="10"/>
    <d v="2026-07-17T15:29:17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6"/>
    <x v="125"/>
    <x v="10"/>
    <d v="2026-07-17T15:29:17"/>
    <x v="533"/>
    <n v="288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7"/>
    <x v="125"/>
    <x v="10"/>
    <d v="2026-07-17T15:29:17"/>
    <x v="132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25"/>
    <x v="125"/>
    <x v="10"/>
    <d v="2026-07-17T15:29:17"/>
    <x v="21"/>
    <n v="1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"/>
    <x v="126"/>
    <x v="9"/>
    <d v="2026-07-17T15:29:17"/>
    <x v="92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9"/>
    <x v="126"/>
    <x v="9"/>
    <d v="2026-07-17T15:29:17"/>
    <x v="193"/>
    <m/>
    <m/>
    <m/>
    <m/>
    <m/>
    <n v="22"/>
    <n v="1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"/>
    <x v="126"/>
    <x v="9"/>
    <d v="2026-07-17T15:29:17"/>
    <x v="13"/>
    <m/>
    <m/>
    <m/>
    <m/>
    <m/>
    <m/>
    <m/>
    <n v="6"/>
    <m/>
    <n v="8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1"/>
    <x v="126"/>
    <x v="9"/>
    <d v="2026-07-17T15:29:17"/>
    <x v="83"/>
    <n v="0.8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0"/>
    <x v="126"/>
    <x v="9"/>
    <d v="2026-07-17T15:29:1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"/>
    <x v="126"/>
    <x v="9"/>
    <d v="2026-07-17T15:29:1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"/>
    <x v="126"/>
    <x v="9"/>
    <d v="2026-07-17T15:29:17"/>
    <x v="221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22"/>
    <x v="126"/>
    <x v="9"/>
    <d v="2026-07-17T15:29:17"/>
    <x v="11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2"/>
    <x v="126"/>
    <x v="9"/>
    <d v="2026-07-17T15:29:17"/>
    <x v="196"/>
    <n v="21"/>
    <n v="29"/>
    <n v="1"/>
    <m/>
    <n v="3"/>
    <n v="6"/>
    <n v="7"/>
    <n v="11"/>
    <n v="10"/>
    <n v="6"/>
    <m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3"/>
    <x v="126"/>
    <x v="9"/>
    <d v="2026-07-17T15:29:17"/>
    <x v="43"/>
    <n v="1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5"/>
    <x v="126"/>
    <x v="9"/>
    <d v="2026-07-17T15:29:17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8"/>
    <x v="126"/>
    <x v="9"/>
    <d v="2026-07-17T15:29:17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24"/>
    <x v="126"/>
    <x v="9"/>
    <d v="2026-07-17T15:29:1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4"/>
    <x v="126"/>
    <x v="9"/>
    <d v="2026-07-17T15:29:17"/>
    <x v="534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"/>
    <x v="126"/>
    <x v="9"/>
    <d v="2026-07-17T15:29:17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6"/>
    <x v="126"/>
    <x v="9"/>
    <d v="2026-07-17T15:29:17"/>
    <x v="534"/>
    <n v="8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"/>
    <x v="126"/>
    <x v="9"/>
    <d v="2026-07-17T15:29:17"/>
    <x v="48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25"/>
    <x v="126"/>
    <x v="9"/>
    <d v="2026-07-17T15:29:17"/>
    <x v="187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34"/>
    <x v="126"/>
    <x v="9"/>
    <d v="2026-07-17T15:29:17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8"/>
    <x v="128"/>
    <x v="2"/>
    <d v="2026-07-17T15:29:18"/>
    <x v="154"/>
    <m/>
    <m/>
    <m/>
    <n v="112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9"/>
    <x v="128"/>
    <x v="2"/>
    <d v="2026-07-17T15:29:18"/>
    <x v="535"/>
    <m/>
    <m/>
    <m/>
    <m/>
    <m/>
    <n v="246"/>
    <n v="196"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0"/>
    <x v="128"/>
    <x v="2"/>
    <d v="2026-07-17T15:29:18"/>
    <x v="536"/>
    <m/>
    <m/>
    <m/>
    <m/>
    <m/>
    <m/>
    <m/>
    <n v="610"/>
    <m/>
    <n v="24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0"/>
    <x v="128"/>
    <x v="2"/>
    <d v="2026-07-17T15:29:18"/>
    <x v="4"/>
    <m/>
    <m/>
    <m/>
    <m/>
    <n v="2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"/>
    <x v="128"/>
    <x v="2"/>
    <d v="2026-07-17T15:29:18"/>
    <x v="48"/>
    <m/>
    <m/>
    <n v="2"/>
    <m/>
    <n v="2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6"/>
    <x v="128"/>
    <x v="2"/>
    <d v="2026-07-17T15:29:1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2"/>
    <x v="128"/>
    <x v="2"/>
    <d v="2026-07-17T15:29:18"/>
    <x v="99"/>
    <n v="2.4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3"/>
    <x v="128"/>
    <x v="2"/>
    <d v="2026-07-17T15:29:18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1"/>
    <x v="128"/>
    <x v="2"/>
    <d v="2026-07-17T15:29:18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2"/>
    <x v="128"/>
    <x v="2"/>
    <d v="2026-07-17T15:29:18"/>
    <x v="148"/>
    <m/>
    <m/>
    <n v="3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3"/>
    <x v="128"/>
    <x v="2"/>
    <d v="2026-07-17T15:29:18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"/>
    <x v="128"/>
    <x v="2"/>
    <d v="2026-07-17T15:29:18"/>
    <x v="242"/>
    <n v="203"/>
    <n v="315"/>
    <n v="3"/>
    <n v="15"/>
    <n v="39"/>
    <n v="56"/>
    <n v="75"/>
    <n v="123"/>
    <n v="100"/>
    <n v="61"/>
    <m/>
    <n v="14"/>
    <n v="1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3"/>
    <x v="128"/>
    <x v="2"/>
    <d v="2026-07-17T15:29:18"/>
    <x v="13"/>
    <n v="9"/>
    <n v="6"/>
    <n v="2"/>
    <n v="1"/>
    <n v="1"/>
    <m/>
    <n v="1"/>
    <n v="7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4"/>
    <x v="128"/>
    <x v="2"/>
    <d v="2026-07-17T15:29:18"/>
    <x v="2"/>
    <m/>
    <n v="3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5"/>
    <x v="128"/>
    <x v="2"/>
    <d v="2026-07-17T15:29:18"/>
    <x v="2"/>
    <n v="1"/>
    <n v="2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6"/>
    <x v="128"/>
    <x v="2"/>
    <d v="2026-07-17T15:29:18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7"/>
    <x v="128"/>
    <x v="2"/>
    <d v="2026-07-17T15:29:18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8"/>
    <x v="128"/>
    <x v="2"/>
    <d v="2026-07-17T15:29:18"/>
    <x v="278"/>
    <m/>
    <n v="5.6"/>
    <n v="5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9"/>
    <x v="128"/>
    <x v="2"/>
    <d v="2026-07-17T15:29:18"/>
    <x v="113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0"/>
    <x v="128"/>
    <x v="2"/>
    <d v="2026-07-17T15:29:18"/>
    <x v="1"/>
    <n v="6"/>
    <n v="2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4"/>
    <x v="128"/>
    <x v="2"/>
    <d v="2026-07-17T15:29:18"/>
    <x v="14"/>
    <n v="2"/>
    <n v="5"/>
    <m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4"/>
    <x v="128"/>
    <x v="2"/>
    <d v="2026-07-17T15:29:18"/>
    <x v="537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5"/>
    <x v="128"/>
    <x v="2"/>
    <d v="2026-07-17T15:29:18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6"/>
    <x v="128"/>
    <x v="2"/>
    <d v="2026-07-17T15:29:18"/>
    <x v="537"/>
    <n v="179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"/>
    <x v="128"/>
    <x v="2"/>
    <d v="2026-07-17T15:29:18"/>
    <x v="202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5"/>
    <x v="128"/>
    <x v="2"/>
    <d v="2026-07-17T15:29:18"/>
    <x v="93"/>
    <n v="17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34"/>
    <x v="128"/>
    <x v="2"/>
    <d v="2026-07-17T15:29:18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8"/>
    <x v="129"/>
    <x v="2"/>
    <d v="2026-07-17T15:29:18"/>
    <x v="538"/>
    <m/>
    <m/>
    <m/>
    <n v="9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9"/>
    <x v="129"/>
    <x v="2"/>
    <d v="2026-07-17T15:29:18"/>
    <x v="42"/>
    <m/>
    <m/>
    <m/>
    <m/>
    <m/>
    <n v="190"/>
    <n v="8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0"/>
    <x v="129"/>
    <x v="2"/>
    <d v="2026-07-17T15:29:18"/>
    <x v="210"/>
    <m/>
    <m/>
    <m/>
    <m/>
    <m/>
    <m/>
    <m/>
    <n v="64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1"/>
    <x v="129"/>
    <x v="2"/>
    <d v="2026-07-17T15:29:18"/>
    <x v="539"/>
    <n v="9.6"/>
    <n v="24"/>
    <n v="10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0"/>
    <x v="129"/>
    <x v="2"/>
    <d v="2026-07-17T15:29:18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"/>
    <x v="129"/>
    <x v="2"/>
    <d v="2026-07-17T15:29:18"/>
    <x v="0"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22"/>
    <x v="129"/>
    <x v="2"/>
    <d v="2026-07-17T15:29:18"/>
    <x v="10"/>
    <m/>
    <n v="4.400000000000000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23"/>
    <x v="129"/>
    <x v="2"/>
    <d v="2026-07-17T15:29:18"/>
    <x v="11"/>
    <m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2"/>
    <x v="129"/>
    <x v="2"/>
    <d v="2026-07-17T15:29:18"/>
    <x v="540"/>
    <n v="153"/>
    <n v="257"/>
    <n v="3"/>
    <n v="8"/>
    <n v="33"/>
    <n v="47"/>
    <n v="34"/>
    <n v="86"/>
    <n v="57"/>
    <n v="13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3"/>
    <x v="129"/>
    <x v="2"/>
    <d v="2026-07-17T15:29:18"/>
    <x v="43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5"/>
    <x v="129"/>
    <x v="2"/>
    <d v="2026-07-17T15:29:18"/>
    <x v="0"/>
    <n v="5"/>
    <n v="1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4"/>
    <x v="129"/>
    <x v="2"/>
    <d v="2026-07-17T15:29:18"/>
    <x v="541"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5"/>
    <x v="129"/>
    <x v="2"/>
    <d v="2026-07-17T15:29:18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6"/>
    <x v="129"/>
    <x v="2"/>
    <d v="2026-07-17T15:29:18"/>
    <x v="541"/>
    <n v="232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7"/>
    <x v="129"/>
    <x v="2"/>
    <d v="2026-07-17T15:29:18"/>
    <x v="115"/>
    <n v="11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8"/>
    <x v="130"/>
    <x v="12"/>
    <d v="2026-07-17T15:29:19"/>
    <x v="115"/>
    <m/>
    <m/>
    <m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9"/>
    <x v="130"/>
    <x v="12"/>
    <d v="2026-07-17T15:29:19"/>
    <x v="283"/>
    <m/>
    <m/>
    <m/>
    <m/>
    <m/>
    <n v="48"/>
    <n v="5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0"/>
    <x v="130"/>
    <x v="12"/>
    <d v="2026-07-17T15:29:19"/>
    <x v="68"/>
    <m/>
    <m/>
    <m/>
    <m/>
    <m/>
    <m/>
    <m/>
    <n v="13"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1"/>
    <x v="130"/>
    <x v="12"/>
    <d v="2026-07-17T15:29:19"/>
    <x v="253"/>
    <n v="0.8"/>
    <n v="9.6"/>
    <n v="2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0"/>
    <x v="130"/>
    <x v="12"/>
    <d v="2026-07-17T15:29:19"/>
    <x v="69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"/>
    <x v="130"/>
    <x v="12"/>
    <d v="2026-07-17T15:29:19"/>
    <x v="0"/>
    <m/>
    <m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2"/>
    <x v="130"/>
    <x v="12"/>
    <d v="2026-07-17T15:29:19"/>
    <x v="18"/>
    <m/>
    <m/>
    <n v="9.1999999999999993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3"/>
    <x v="130"/>
    <x v="12"/>
    <d v="2026-07-17T15:29:19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"/>
    <x v="130"/>
    <x v="12"/>
    <d v="2026-07-17T15:29:19"/>
    <x v="75"/>
    <n v="41"/>
    <n v="65"/>
    <n v="1"/>
    <n v="3"/>
    <n v="9"/>
    <n v="5"/>
    <n v="15"/>
    <n v="24"/>
    <n v="27"/>
    <n v="14"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3"/>
    <x v="130"/>
    <x v="12"/>
    <d v="2026-07-17T15:29:19"/>
    <x v="2"/>
    <m/>
    <n v="3"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5"/>
    <x v="130"/>
    <x v="12"/>
    <d v="2026-07-17T15:29:19"/>
    <x v="69"/>
    <n v="1"/>
    <n v="3"/>
    <m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4"/>
    <x v="130"/>
    <x v="12"/>
    <d v="2026-07-17T15:29:19"/>
    <x v="542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5"/>
    <x v="130"/>
    <x v="12"/>
    <d v="2026-07-17T15:29:19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7"/>
    <x v="130"/>
    <x v="12"/>
    <d v="2026-07-17T15:29:1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6"/>
    <x v="130"/>
    <x v="12"/>
    <d v="2026-07-17T15:29:19"/>
    <x v="542"/>
    <n v="66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"/>
    <x v="130"/>
    <x v="12"/>
    <d v="2026-07-17T15:29:19"/>
    <x v="13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8"/>
    <x v="130"/>
    <x v="12"/>
    <d v="2026-07-17T15:29:1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8"/>
    <x v="131"/>
    <x v="9"/>
    <d v="2026-07-17T15:29:19"/>
    <x v="47"/>
    <m/>
    <m/>
    <m/>
    <n v="158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9"/>
    <x v="131"/>
    <x v="9"/>
    <d v="2026-07-17T15:29:19"/>
    <x v="543"/>
    <m/>
    <m/>
    <m/>
    <m/>
    <m/>
    <n v="312"/>
    <n v="2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0"/>
    <x v="131"/>
    <x v="9"/>
    <d v="2026-07-17T15:29:19"/>
    <x v="544"/>
    <m/>
    <m/>
    <m/>
    <m/>
    <m/>
    <m/>
    <m/>
    <n v="73"/>
    <m/>
    <n v="42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1"/>
    <x v="131"/>
    <x v="9"/>
    <d v="2026-07-17T15:29:19"/>
    <x v="545"/>
    <n v="22.4"/>
    <n v="44.8"/>
    <n v="1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0"/>
    <x v="131"/>
    <x v="9"/>
    <d v="2026-07-17T15:29:19"/>
    <x v="39"/>
    <m/>
    <m/>
    <m/>
    <n v="4"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"/>
    <x v="131"/>
    <x v="9"/>
    <d v="2026-07-17T15:29:19"/>
    <x v="48"/>
    <m/>
    <m/>
    <n v="4"/>
    <n v="4"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6"/>
    <x v="131"/>
    <x v="9"/>
    <d v="2026-07-17T15:29:19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2"/>
    <x v="131"/>
    <x v="9"/>
    <d v="2026-07-17T15:29:19"/>
    <x v="99"/>
    <n v="0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3"/>
    <x v="131"/>
    <x v="9"/>
    <d v="2026-07-17T15:29:19"/>
    <x v="546"/>
    <n v="0"/>
    <n v="3.33"/>
    <n v="7.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2"/>
    <x v="131"/>
    <x v="9"/>
    <d v="2026-07-17T15:29:19"/>
    <x v="85"/>
    <n v="0"/>
    <n v="0"/>
    <n v="4.4000000000000004"/>
    <n v="4.8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3"/>
    <x v="131"/>
    <x v="9"/>
    <d v="2026-07-17T15:29:19"/>
    <x v="182"/>
    <n v="0"/>
    <n v="4"/>
    <n v="4.8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"/>
    <x v="131"/>
    <x v="9"/>
    <d v="2026-07-17T15:29:19"/>
    <x v="547"/>
    <n v="249"/>
    <n v="378"/>
    <n v="10"/>
    <n v="14"/>
    <n v="51"/>
    <n v="79"/>
    <n v="67"/>
    <n v="156"/>
    <n v="109"/>
    <n v="73"/>
    <m/>
    <n v="21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3"/>
    <x v="131"/>
    <x v="9"/>
    <d v="2026-07-17T15:29:19"/>
    <x v="18"/>
    <n v="3"/>
    <n v="9"/>
    <m/>
    <m/>
    <n v="2"/>
    <n v="2"/>
    <n v="1"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4"/>
    <x v="131"/>
    <x v="9"/>
    <d v="2026-07-17T15:29:19"/>
    <x v="2"/>
    <n v="2"/>
    <n v="1"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5"/>
    <x v="131"/>
    <x v="9"/>
    <d v="2026-07-17T15:29:19"/>
    <x v="1"/>
    <n v="2"/>
    <n v="6"/>
    <n v="0"/>
    <n v="1"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6"/>
    <x v="131"/>
    <x v="9"/>
    <d v="2026-07-17T15:29:19"/>
    <x v="43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7"/>
    <x v="131"/>
    <x v="9"/>
    <d v="2026-07-17T15:29:19"/>
    <x v="1"/>
    <m/>
    <m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8"/>
    <x v="131"/>
    <x v="9"/>
    <d v="2026-07-17T15:29:19"/>
    <x v="317"/>
    <n v="7.2"/>
    <n v="8.8000000000000007"/>
    <n v="0"/>
    <n v="5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9"/>
    <x v="131"/>
    <x v="9"/>
    <d v="2026-07-17T15:29:19"/>
    <x v="231"/>
    <n v="0"/>
    <n v="0"/>
    <n v="6.8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0"/>
    <x v="131"/>
    <x v="9"/>
    <d v="2026-07-17T15:29:19"/>
    <x v="90"/>
    <n v="2"/>
    <n v="3"/>
    <n v="0"/>
    <n v="0"/>
    <n v="0"/>
    <n v="1"/>
    <n v="0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4"/>
    <x v="131"/>
    <x v="9"/>
    <d v="2026-07-17T15:29:19"/>
    <x v="145"/>
    <n v="6"/>
    <n v="3"/>
    <n v="2"/>
    <n v="2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4"/>
    <x v="131"/>
    <x v="9"/>
    <d v="2026-07-17T15:29:19"/>
    <x v="548"/>
    <n v="6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5"/>
    <x v="131"/>
    <x v="9"/>
    <d v="2026-07-17T15:29:19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6"/>
    <x v="131"/>
    <x v="9"/>
    <d v="2026-07-17T15:29:19"/>
    <x v="548"/>
    <n v="264"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"/>
    <x v="131"/>
    <x v="9"/>
    <d v="2026-07-17T15:29:19"/>
    <x v="117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5"/>
    <x v="131"/>
    <x v="9"/>
    <d v="2026-07-17T15:29:19"/>
    <x v="60"/>
    <n v="3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8"/>
    <x v="132"/>
    <x v="2"/>
    <d v="2026-07-17T15:29:20"/>
    <x v="32"/>
    <m/>
    <m/>
    <m/>
    <n v="124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9"/>
    <x v="132"/>
    <x v="2"/>
    <d v="2026-07-17T15:29:20"/>
    <x v="549"/>
    <m/>
    <m/>
    <m/>
    <m/>
    <m/>
    <n v="278"/>
    <n v="21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0"/>
    <x v="132"/>
    <x v="2"/>
    <d v="2026-07-17T15:29:20"/>
    <x v="516"/>
    <m/>
    <m/>
    <m/>
    <m/>
    <m/>
    <m/>
    <m/>
    <n v="75"/>
    <m/>
    <n v="26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1"/>
    <x v="132"/>
    <x v="2"/>
    <d v="2026-07-17T15:29:20"/>
    <x v="550"/>
    <n v="7.2"/>
    <n v="35.200000000000003"/>
    <n v="78.400000000000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0"/>
    <x v="132"/>
    <x v="2"/>
    <d v="2026-07-17T15:29:20"/>
    <x v="48"/>
    <m/>
    <m/>
    <m/>
    <n v="2"/>
    <n v="2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"/>
    <x v="132"/>
    <x v="2"/>
    <d v="2026-07-17T15:29:20"/>
    <x v="63"/>
    <m/>
    <n v="0"/>
    <n v="12"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2"/>
    <x v="132"/>
    <x v="2"/>
    <d v="2026-07-17T15:29:20"/>
    <x v="18"/>
    <n v="0.8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0"/>
    <x v="140"/>
    <x v="1"/>
    <d v="2026-05-22T11:30:12"/>
    <x v="90"/>
    <n v="2"/>
    <n v="3"/>
    <m/>
    <n v="1"/>
    <n v="1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4"/>
    <x v="140"/>
    <x v="1"/>
    <d v="2026-05-22T11:30:12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4"/>
    <x v="140"/>
    <x v="1"/>
    <d v="2026-05-22T11:30:12"/>
    <x v="551"/>
    <n v="7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5"/>
    <x v="140"/>
    <x v="1"/>
    <d v="2026-05-22T11:30:12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6"/>
    <x v="140"/>
    <x v="1"/>
    <d v="2026-05-22T11:30:12"/>
    <x v="551"/>
    <n v="300"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"/>
    <x v="140"/>
    <x v="1"/>
    <d v="2026-05-22T11:30:12"/>
    <x v="210"/>
    <n v="2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"/>
    <x v="1"/>
    <x v="1"/>
    <d v="2026-05-22T11:30:13"/>
    <x v="552"/>
    <n v="214"/>
    <n v="388"/>
    <n v="7"/>
    <n v="22"/>
    <n v="49"/>
    <n v="79"/>
    <n v="59"/>
    <n v="142"/>
    <n v="86"/>
    <n v="99"/>
    <m/>
    <n v="33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"/>
    <x v="1"/>
    <x v="1"/>
    <d v="2026-05-22T11:30:13"/>
    <x v="14"/>
    <n v="4"/>
    <n v="3"/>
    <m/>
    <m/>
    <n v="2"/>
    <n v="3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4"/>
    <x v="1"/>
    <x v="1"/>
    <d v="2026-05-22T11:30:13"/>
    <x v="30"/>
    <n v="1"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4"/>
    <x v="1"/>
    <x v="1"/>
    <d v="2026-05-22T11:30:13"/>
    <x v="553"/>
    <n v="7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"/>
    <x v="1"/>
    <x v="1"/>
    <d v="2026-05-22T11:30:13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"/>
    <x v="1"/>
    <x v="1"/>
    <d v="2026-05-22T11:30:13"/>
    <x v="553"/>
    <n v="310"/>
    <n v="4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"/>
    <x v="1"/>
    <x v="1"/>
    <d v="2026-05-22T11:30:13"/>
    <x v="147"/>
    <n v="32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5"/>
    <x v="1"/>
    <x v="1"/>
    <d v="2026-05-22T11:30:13"/>
    <x v="94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1"/>
    <x v="3"/>
    <x v="2"/>
    <d v="2026-05-22T11:30:13"/>
    <x v="49"/>
    <n v="0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2"/>
    <x v="3"/>
    <x v="2"/>
    <d v="2026-05-22T11:30:13"/>
    <x v="264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8"/>
    <x v="71"/>
    <x v="0"/>
    <d v="2026-04-20T15:39:33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9"/>
    <x v="71"/>
    <x v="0"/>
    <d v="2026-04-20T15:39:33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10"/>
    <x v="71"/>
    <x v="0"/>
    <d v="2026-04-20T15:39:33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0"/>
    <x v="71"/>
    <x v="0"/>
    <d v="2026-04-20T15:39:3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1"/>
    <x v="71"/>
    <x v="0"/>
    <d v="2026-04-20T15:39:3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8"/>
    <x v="134"/>
    <x v="14"/>
    <d v="2026-04-20T15:38:54"/>
    <x v="191"/>
    <m/>
    <m/>
    <m/>
    <n v="6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9"/>
    <x v="134"/>
    <x v="14"/>
    <d v="2026-04-20T15:38:54"/>
    <x v="432"/>
    <m/>
    <m/>
    <m/>
    <m/>
    <m/>
    <n v="168"/>
    <n v="9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0"/>
    <x v="134"/>
    <x v="14"/>
    <d v="2026-04-20T15:38:54"/>
    <x v="201"/>
    <m/>
    <m/>
    <m/>
    <m/>
    <m/>
    <m/>
    <m/>
    <n v="42"/>
    <m/>
    <n v="6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0"/>
    <x v="134"/>
    <x v="14"/>
    <d v="2026-05-22T11:30:09"/>
    <x v="193"/>
    <m/>
    <m/>
    <m/>
    <m/>
    <m/>
    <m/>
    <m/>
    <n v="27"/>
    <m/>
    <n v="1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0"/>
    <x v="136"/>
    <x v="16"/>
    <d v="2026-05-22T11:30:10"/>
    <x v="98"/>
    <m/>
    <m/>
    <m/>
    <m/>
    <m/>
    <m/>
    <m/>
    <n v="23"/>
    <m/>
    <n v="7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1"/>
    <x v="136"/>
    <x v="16"/>
    <d v="2026-05-22T11:30:10"/>
    <x v="173"/>
    <n v="5.6"/>
    <n v="16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0"/>
    <x v="136"/>
    <x v="16"/>
    <d v="2026-05-22T11:30:10"/>
    <x v="39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"/>
    <x v="136"/>
    <x v="16"/>
    <d v="2026-05-22T11:30:10"/>
    <x v="39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2"/>
    <x v="136"/>
    <x v="16"/>
    <d v="2026-05-22T11:30:10"/>
    <x v="277"/>
    <m/>
    <n v="4.4000000000000004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3"/>
    <x v="136"/>
    <x v="16"/>
    <d v="2026-05-22T11:30:10"/>
    <x v="49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"/>
    <x v="136"/>
    <x v="16"/>
    <d v="2026-05-22T11:30:10"/>
    <x v="425"/>
    <n v="63"/>
    <n v="96"/>
    <n v="1"/>
    <n v="7"/>
    <n v="10"/>
    <n v="25"/>
    <n v="26"/>
    <n v="23"/>
    <n v="35"/>
    <n v="23"/>
    <m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1"/>
    <x v="134"/>
    <x v="14"/>
    <d v="2026-04-20T15:38:54"/>
    <x v="554"/>
    <n v="11.2"/>
    <n v="31.2"/>
    <n v="5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0"/>
    <x v="134"/>
    <x v="14"/>
    <d v="2026-04-20T15:38:54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"/>
    <x v="134"/>
    <x v="14"/>
    <d v="2026-04-20T15:38:54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6"/>
    <x v="134"/>
    <x v="14"/>
    <d v="2026-04-20T15:38:5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2"/>
    <x v="134"/>
    <x v="14"/>
    <d v="2026-04-20T15:38:54"/>
    <x v="69"/>
    <m/>
    <m/>
    <n v="1.2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9"/>
    <x v="73"/>
    <x v="0"/>
    <d v="2026-04-20T15:39:34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10"/>
    <x v="73"/>
    <x v="0"/>
    <d v="2026-04-20T15:39:34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2"/>
    <x v="73"/>
    <x v="0"/>
    <d v="2026-04-20T15:39:34"/>
    <x v="69"/>
    <n v="2"/>
    <n v="2"/>
    <m/>
    <m/>
    <m/>
    <m/>
    <m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4"/>
    <x v="73"/>
    <x v="0"/>
    <d v="2026-04-20T15:39:34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5"/>
    <x v="73"/>
    <x v="0"/>
    <d v="2026-04-20T15:39:34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6"/>
    <x v="73"/>
    <x v="0"/>
    <d v="2026-04-20T15:39:34"/>
    <x v="194"/>
    <n v="35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7"/>
    <x v="73"/>
    <x v="0"/>
    <d v="2026-04-20T15:39:34"/>
    <x v="187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9"/>
    <x v="82"/>
    <x v="0"/>
    <d v="2026-04-20T15:39:34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2"/>
    <x v="82"/>
    <x v="0"/>
    <d v="2026-04-20T15:39:34"/>
    <x v="69"/>
    <n v="2"/>
    <n v="2"/>
    <m/>
    <m/>
    <m/>
    <m/>
    <m/>
    <n v="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4"/>
    <x v="82"/>
    <x v="0"/>
    <d v="2026-04-20T15:39:34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5"/>
    <x v="82"/>
    <x v="0"/>
    <d v="2026-04-20T15:39:34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"/>
    <x v="3"/>
    <x v="2"/>
    <d v="2026-05-22T11:30:13"/>
    <x v="251"/>
    <n v="267"/>
    <n v="319"/>
    <n v="1"/>
    <n v="13"/>
    <n v="51"/>
    <n v="82"/>
    <n v="62"/>
    <n v="164"/>
    <n v="119"/>
    <n v="69"/>
    <m/>
    <n v="2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"/>
    <x v="3"/>
    <x v="2"/>
    <d v="2026-05-22T11:30:13"/>
    <x v="86"/>
    <n v="7"/>
    <n v="4"/>
    <n v="3"/>
    <n v="1"/>
    <n v="2"/>
    <n v="1"/>
    <n v="0"/>
    <n v="0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4"/>
    <x v="3"/>
    <x v="2"/>
    <d v="2026-05-22T11:30:13"/>
    <x v="0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5"/>
    <x v="3"/>
    <x v="2"/>
    <d v="2026-05-22T11:30:13"/>
    <x v="30"/>
    <n v="0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6"/>
    <x v="3"/>
    <x v="2"/>
    <d v="2026-05-22T11:30:13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7"/>
    <x v="3"/>
    <x v="2"/>
    <d v="2026-05-22T11:30:13"/>
    <x v="1"/>
    <m/>
    <m/>
    <m/>
    <m/>
    <m/>
    <n v="8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8"/>
    <x v="3"/>
    <x v="2"/>
    <d v="2026-05-22T11:30:13"/>
    <x v="108"/>
    <n v="4.8"/>
    <n v="0"/>
    <n v="4.8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9"/>
    <x v="3"/>
    <x v="2"/>
    <d v="2026-05-22T11:30:13"/>
    <x v="11"/>
    <n v="0"/>
    <n v="0"/>
    <n v="4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"/>
    <x v="136"/>
    <x v="16"/>
    <d v="2026-05-22T11:30:10"/>
    <x v="145"/>
    <n v="5"/>
    <n v="4"/>
    <m/>
    <m/>
    <m/>
    <n v="1"/>
    <n v="1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5"/>
    <x v="136"/>
    <x v="16"/>
    <d v="2026-05-22T11:30:10"/>
    <x v="69"/>
    <n v="3"/>
    <n v="1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0"/>
    <x v="137"/>
    <x v="17"/>
    <d v="2026-05-22T11:30:11"/>
    <x v="131"/>
    <m/>
    <m/>
    <m/>
    <m/>
    <m/>
    <m/>
    <m/>
    <n v="40"/>
    <m/>
    <n v="12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1"/>
    <x v="137"/>
    <x v="17"/>
    <d v="2026-05-22T11:30:11"/>
    <x v="60"/>
    <n v="4.8"/>
    <n v="21.6"/>
    <n v="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0"/>
    <x v="137"/>
    <x v="17"/>
    <d v="2026-05-22T11:30:11"/>
    <x v="48"/>
    <m/>
    <m/>
    <m/>
    <n v="4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"/>
    <x v="137"/>
    <x v="17"/>
    <d v="2026-05-22T11:30:11"/>
    <x v="68"/>
    <m/>
    <n v="0"/>
    <n v="0"/>
    <n v="4"/>
    <n v="0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2"/>
    <x v="137"/>
    <x v="17"/>
    <d v="2026-05-22T11:30:11"/>
    <x v="69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2"/>
    <x v="137"/>
    <x v="17"/>
    <d v="2026-05-22T11:30:11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6"/>
    <x v="82"/>
    <x v="0"/>
    <d v="2026-04-20T15:39:34"/>
    <x v="195"/>
    <n v="1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"/>
    <x v="82"/>
    <x v="0"/>
    <d v="2026-04-20T15:39:34"/>
    <x v="1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4"/>
    <x v="71"/>
    <x v="0"/>
    <d v="2026-04-20T15:39:33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5"/>
    <x v="71"/>
    <x v="0"/>
    <d v="2026-04-20T15:39:33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8"/>
    <x v="137"/>
    <x v="17"/>
    <d v="2026-04-20T15:38:55"/>
    <x v="267"/>
    <m/>
    <m/>
    <m/>
    <n v="7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9"/>
    <x v="137"/>
    <x v="17"/>
    <d v="2026-04-20T15:38:55"/>
    <x v="35"/>
    <m/>
    <m/>
    <m/>
    <m/>
    <m/>
    <n v="158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"/>
    <x v="138"/>
    <x v="18"/>
    <d v="2026-04-20T15:38:55"/>
    <x v="130"/>
    <m/>
    <m/>
    <m/>
    <n v="66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9"/>
    <x v="138"/>
    <x v="18"/>
    <d v="2026-04-20T15:38:55"/>
    <x v="109"/>
    <m/>
    <m/>
    <m/>
    <m/>
    <m/>
    <n v="224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0"/>
    <x v="138"/>
    <x v="18"/>
    <d v="2026-04-20T15:38:55"/>
    <x v="76"/>
    <m/>
    <m/>
    <m/>
    <m/>
    <m/>
    <m/>
    <m/>
    <n v="33"/>
    <m/>
    <n v="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1"/>
    <x v="138"/>
    <x v="18"/>
    <d v="2026-04-20T15:38:55"/>
    <x v="555"/>
    <n v="12.8"/>
    <n v="52.8"/>
    <n v="1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0"/>
    <x v="138"/>
    <x v="18"/>
    <d v="2026-04-20T15:38:55"/>
    <x v="10"/>
    <m/>
    <m/>
    <m/>
    <n v="2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"/>
    <x v="138"/>
    <x v="18"/>
    <d v="2026-04-20T15:38:55"/>
    <x v="48"/>
    <m/>
    <n v="0"/>
    <n v="8"/>
    <n v="2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"/>
    <x v="134"/>
    <x v="14"/>
    <d v="2026-04-20T15:38:54"/>
    <x v="556"/>
    <n v="130"/>
    <n v="165"/>
    <n v="5"/>
    <n v="15"/>
    <n v="27"/>
    <n v="30"/>
    <n v="33"/>
    <n v="84"/>
    <n v="49"/>
    <n v="44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"/>
    <x v="134"/>
    <x v="14"/>
    <d v="2026-04-20T15:38:54"/>
    <x v="69"/>
    <n v="2"/>
    <n v="2"/>
    <m/>
    <m/>
    <m/>
    <n v="1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5"/>
    <x v="134"/>
    <x v="14"/>
    <d v="2026-04-20T15:38:54"/>
    <x v="43"/>
    <n v="2"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6"/>
    <x v="134"/>
    <x v="14"/>
    <d v="2026-04-20T15:38:54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7"/>
    <x v="71"/>
    <x v="0"/>
    <d v="2026-04-20T15:39:3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6"/>
    <x v="71"/>
    <x v="0"/>
    <d v="2026-04-20T15:39:33"/>
    <x v="169"/>
    <n v="3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"/>
    <x v="71"/>
    <x v="0"/>
    <d v="2026-04-20T15:39:33"/>
    <x v="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8"/>
    <x v="71"/>
    <x v="0"/>
    <d v="2026-04-20T15:39:33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8"/>
    <x v="139"/>
    <x v="1"/>
    <d v="2026-04-20T15:38:56"/>
    <x v="5"/>
    <m/>
    <m/>
    <m/>
    <n v="14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9"/>
    <x v="139"/>
    <x v="1"/>
    <d v="2026-04-20T15:38:56"/>
    <x v="557"/>
    <m/>
    <m/>
    <m/>
    <m/>
    <m/>
    <n v="248"/>
    <n v="13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0"/>
    <x v="139"/>
    <x v="1"/>
    <d v="2026-04-20T15:38:56"/>
    <x v="261"/>
    <m/>
    <m/>
    <m/>
    <m/>
    <m/>
    <m/>
    <m/>
    <n v="94"/>
    <m/>
    <n v="20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1"/>
    <x v="139"/>
    <x v="1"/>
    <d v="2026-04-20T15:38:56"/>
    <x v="558"/>
    <n v="5.6"/>
    <n v="47.2"/>
    <n v="1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3"/>
    <x v="139"/>
    <x v="1"/>
    <d v="2026-04-20T15:38:56"/>
    <x v="559"/>
    <n v="11.84"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1"/>
    <x v="139"/>
    <x v="1"/>
    <d v="2026-04-20T15:38:56"/>
    <x v="83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8"/>
    <x v="140"/>
    <x v="1"/>
    <d v="2026-04-20T15:38:56"/>
    <x v="525"/>
    <m/>
    <m/>
    <m/>
    <n v="9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9"/>
    <x v="140"/>
    <x v="1"/>
    <d v="2026-04-20T15:38:56"/>
    <x v="560"/>
    <m/>
    <m/>
    <m/>
    <m/>
    <m/>
    <n v="228"/>
    <n v="16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0"/>
    <x v="140"/>
    <x v="1"/>
    <d v="2026-04-20T15:38:56"/>
    <x v="270"/>
    <m/>
    <m/>
    <m/>
    <m/>
    <m/>
    <m/>
    <m/>
    <n v="51"/>
    <m/>
    <n v="18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0"/>
    <x v="140"/>
    <x v="1"/>
    <d v="2026-04-20T15:38:56"/>
    <x v="9"/>
    <m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8"/>
    <x v="3"/>
    <x v="2"/>
    <d v="2026-04-20T15:38:57"/>
    <x v="496"/>
    <m/>
    <m/>
    <m/>
    <n v="18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9"/>
    <x v="3"/>
    <x v="2"/>
    <d v="2026-04-20T15:38:57"/>
    <x v="561"/>
    <m/>
    <m/>
    <m/>
    <m/>
    <m/>
    <n v="288"/>
    <n v="19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0"/>
    <x v="3"/>
    <x v="2"/>
    <d v="2026-04-20T15:38:57"/>
    <x v="110"/>
    <m/>
    <m/>
    <m/>
    <m/>
    <m/>
    <m/>
    <m/>
    <n v="85"/>
    <m/>
    <n v="4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1"/>
    <x v="3"/>
    <x v="2"/>
    <d v="2026-04-20T15:38:57"/>
    <x v="519"/>
    <n v="14.4"/>
    <n v="57.6"/>
    <n v="1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0"/>
    <x v="3"/>
    <x v="2"/>
    <d v="2026-04-20T15:38:57"/>
    <x v="18"/>
    <m/>
    <m/>
    <m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"/>
    <x v="3"/>
    <x v="2"/>
    <d v="2026-04-20T15:38:57"/>
    <x v="13"/>
    <m/>
    <n v="1"/>
    <n v="2"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0"/>
    <x v="137"/>
    <x v="17"/>
    <d v="2026-04-20T15:38:55"/>
    <x v="181"/>
    <m/>
    <m/>
    <m/>
    <m/>
    <m/>
    <m/>
    <m/>
    <n v="36"/>
    <m/>
    <n v="4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1"/>
    <x v="137"/>
    <x v="17"/>
    <d v="2026-04-20T15:38:55"/>
    <x v="169"/>
    <n v="2.4"/>
    <n v="22.4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0"/>
    <x v="137"/>
    <x v="17"/>
    <d v="2026-04-20T15:38:55"/>
    <x v="21"/>
    <m/>
    <m/>
    <m/>
    <n v="2"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"/>
    <x v="137"/>
    <x v="17"/>
    <d v="2026-04-20T15:38:55"/>
    <x v="92"/>
    <m/>
    <n v="0"/>
    <n v="2"/>
    <n v="2"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6"/>
    <x v="137"/>
    <x v="17"/>
    <d v="2026-04-20T15:38:55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2"/>
    <x v="138"/>
    <x v="18"/>
    <d v="2026-04-20T15:38:55"/>
    <x v="18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2"/>
    <x v="138"/>
    <x v="18"/>
    <d v="2026-04-20T15:38:55"/>
    <x v="39"/>
    <n v="0"/>
    <n v="2.8"/>
    <n v="8.8000000000000007"/>
    <n v="6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3"/>
    <x v="138"/>
    <x v="18"/>
    <d v="2026-04-20T15:38:55"/>
    <x v="112"/>
    <n v="0"/>
    <n v="0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8"/>
    <x v="12"/>
    <x v="1"/>
    <d v="2026-04-20T15:39:03"/>
    <x v="353"/>
    <m/>
    <m/>
    <m/>
    <n v="16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9"/>
    <x v="12"/>
    <x v="1"/>
    <d v="2026-04-20T15:39:03"/>
    <x v="562"/>
    <m/>
    <m/>
    <m/>
    <m/>
    <m/>
    <n v="388"/>
    <n v="188"/>
    <n v="4"/>
    <m/>
    <n v="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0"/>
    <x v="12"/>
    <x v="1"/>
    <d v="2026-04-20T15:39:03"/>
    <x v="7"/>
    <m/>
    <m/>
    <m/>
    <m/>
    <m/>
    <m/>
    <m/>
    <n v="111"/>
    <m/>
    <n v="24"/>
    <n v="3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1"/>
    <x v="12"/>
    <x v="1"/>
    <d v="2026-04-20T15:39:03"/>
    <x v="563"/>
    <n v="33.6"/>
    <n v="79.2"/>
    <n v="18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0"/>
    <x v="12"/>
    <x v="1"/>
    <d v="2026-04-20T15:39:03"/>
    <x v="92"/>
    <m/>
    <m/>
    <m/>
    <n v="2"/>
    <n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"/>
    <x v="12"/>
    <x v="1"/>
    <d v="2026-04-20T15:39:03"/>
    <x v="92"/>
    <m/>
    <n v="0"/>
    <n v="0"/>
    <n v="2"/>
    <n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6"/>
    <x v="12"/>
    <x v="1"/>
    <d v="2026-04-20T15:39:03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3"/>
    <x v="12"/>
    <x v="1"/>
    <d v="2026-04-20T15:39:03"/>
    <x v="564"/>
    <n v="3.33"/>
    <n v="0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"/>
    <x v="138"/>
    <x v="18"/>
    <d v="2026-04-20T15:38:55"/>
    <x v="560"/>
    <n v="179"/>
    <n v="217"/>
    <n v="6"/>
    <n v="15"/>
    <n v="47"/>
    <n v="33"/>
    <n v="57"/>
    <n v="112"/>
    <n v="77"/>
    <n v="33"/>
    <m/>
    <n v="2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"/>
    <x v="138"/>
    <x v="18"/>
    <d v="2026-04-20T15:38:55"/>
    <x v="86"/>
    <n v="7"/>
    <n v="4"/>
    <n v="0"/>
    <n v="0"/>
    <n v="4"/>
    <n v="1"/>
    <n v="0"/>
    <n v="4"/>
    <n v="2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"/>
    <x v="138"/>
    <x v="18"/>
    <d v="2026-04-20T15:38:55"/>
    <x v="0"/>
    <n v="2"/>
    <n v="4"/>
    <n v="0"/>
    <n v="1"/>
    <n v="2"/>
    <n v="2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"/>
    <x v="138"/>
    <x v="18"/>
    <d v="2026-04-20T15:38:55"/>
    <x v="565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"/>
    <x v="138"/>
    <x v="18"/>
    <d v="2026-04-20T15:38:55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2"/>
    <x v="139"/>
    <x v="1"/>
    <d v="2026-04-20T15:38:56"/>
    <x v="11"/>
    <m/>
    <n v="1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3"/>
    <x v="139"/>
    <x v="1"/>
    <d v="2026-04-20T15:38:56"/>
    <x v="148"/>
    <m/>
    <n v="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"/>
    <x v="139"/>
    <x v="1"/>
    <d v="2026-04-20T15:38:56"/>
    <x v="51"/>
    <n v="217"/>
    <n v="320"/>
    <n v="3"/>
    <n v="19"/>
    <n v="54"/>
    <n v="70"/>
    <n v="68"/>
    <n v="124"/>
    <n v="70"/>
    <n v="92"/>
    <m/>
    <n v="10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1"/>
    <x v="12"/>
    <x v="1"/>
    <d v="2026-04-20T15:39:03"/>
    <x v="359"/>
    <n v="0"/>
    <n v="0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8"/>
    <x v="13"/>
    <x v="8"/>
    <d v="2026-04-20T15:39:03"/>
    <x v="63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9"/>
    <x v="13"/>
    <x v="8"/>
    <d v="2026-04-20T15:39:03"/>
    <x v="201"/>
    <m/>
    <m/>
    <m/>
    <m/>
    <m/>
    <n v="36"/>
    <n v="1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10"/>
    <x v="13"/>
    <x v="8"/>
    <d v="2026-04-20T15:39:03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0"/>
    <x v="3"/>
    <x v="2"/>
    <d v="2026-05-22T11:30:13"/>
    <x v="90"/>
    <n v="2"/>
    <n v="3"/>
    <n v="0"/>
    <n v="0"/>
    <n v="0"/>
    <n v="0"/>
    <n v="1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4"/>
    <x v="3"/>
    <x v="2"/>
    <d v="2026-05-22T11:30:13"/>
    <x v="69"/>
    <n v="3"/>
    <n v="1"/>
    <n v="1"/>
    <n v="0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"/>
    <x v="3"/>
    <x v="2"/>
    <d v="2026-05-22T11:30:13"/>
    <x v="566"/>
    <n v="9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"/>
    <x v="3"/>
    <x v="2"/>
    <d v="2026-05-22T11:30:13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6"/>
    <x v="3"/>
    <x v="2"/>
    <d v="2026-05-22T11:30:13"/>
    <x v="566"/>
    <n v="378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"/>
    <x v="3"/>
    <x v="2"/>
    <d v="2026-05-22T11:30:13"/>
    <x v="164"/>
    <n v="1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3"/>
    <x v="6"/>
    <x v="2"/>
    <d v="2026-05-22T11:30:14"/>
    <x v="18"/>
    <n v="10"/>
    <n v="2"/>
    <n v="1"/>
    <n v="0"/>
    <n v="2"/>
    <n v="0"/>
    <n v="1"/>
    <n v="5"/>
    <n v="3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4"/>
    <x v="6"/>
    <x v="2"/>
    <d v="2026-05-22T11:30:14"/>
    <x v="30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11"/>
    <x v="13"/>
    <x v="8"/>
    <d v="2026-04-20T15:39:03"/>
    <x v="18"/>
    <n v="3.2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0"/>
    <x v="13"/>
    <x v="8"/>
    <d v="2026-04-20T15:39:03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1"/>
    <x v="13"/>
    <x v="8"/>
    <d v="2026-04-20T15:39:03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2"/>
    <x v="13"/>
    <x v="8"/>
    <d v="2026-04-20T15:39:03"/>
    <x v="201"/>
    <n v="18"/>
    <n v="35"/>
    <n v="1"/>
    <n v="2"/>
    <n v="2"/>
    <n v="7"/>
    <n v="8"/>
    <n v="18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2"/>
    <x v="3"/>
    <x v="2"/>
    <d v="2026-04-20T15:38:57"/>
    <x v="135"/>
    <n v="4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3"/>
    <x v="3"/>
    <x v="2"/>
    <d v="2026-04-20T15:38:57"/>
    <x v="64"/>
    <n v="4.8099999999999996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1"/>
    <x v="18"/>
    <x v="9"/>
    <d v="2026-04-20T15:39:04"/>
    <x v="277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2"/>
    <x v="18"/>
    <x v="9"/>
    <d v="2026-04-20T15:39:04"/>
    <x v="567"/>
    <m/>
    <n v="12"/>
    <n v="16.8"/>
    <n v="13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3"/>
    <x v="137"/>
    <x v="17"/>
    <d v="2026-05-22T11:30:11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"/>
    <x v="137"/>
    <x v="17"/>
    <d v="2026-05-22T11:30:11"/>
    <x v="504"/>
    <n v="118"/>
    <n v="160"/>
    <n v="3"/>
    <n v="9"/>
    <n v="15"/>
    <n v="42"/>
    <n v="41"/>
    <n v="55"/>
    <n v="57"/>
    <n v="40"/>
    <m/>
    <n v="6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"/>
    <x v="137"/>
    <x v="17"/>
    <d v="2026-05-22T11:30:11"/>
    <x v="18"/>
    <n v="3"/>
    <n v="9"/>
    <m/>
    <n v="1"/>
    <m/>
    <n v="2"/>
    <m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5"/>
    <x v="137"/>
    <x v="17"/>
    <d v="2026-05-22T11:30:11"/>
    <x v="2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8"/>
    <x v="137"/>
    <x v="17"/>
    <d v="2026-05-22T11:30:11"/>
    <x v="365"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9"/>
    <x v="137"/>
    <x v="17"/>
    <d v="2026-05-22T11:30:11"/>
    <x v="26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4"/>
    <x v="137"/>
    <x v="17"/>
    <d v="2026-05-22T11:30:11"/>
    <x v="2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0"/>
    <x v="138"/>
    <x v="18"/>
    <d v="2026-05-22T11:30:11"/>
    <x v="226"/>
    <m/>
    <m/>
    <m/>
    <m/>
    <m/>
    <m/>
    <m/>
    <n v="38"/>
    <m/>
    <n v="10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5"/>
    <x v="6"/>
    <x v="2"/>
    <d v="2026-05-22T11:30:14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6"/>
    <x v="6"/>
    <x v="2"/>
    <d v="2026-05-22T11:30:14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8"/>
    <x v="6"/>
    <x v="2"/>
    <d v="2026-05-22T11:30:14"/>
    <x v="112"/>
    <n v="0"/>
    <n v="0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9"/>
    <x v="6"/>
    <x v="2"/>
    <d v="2026-05-22T11:30:14"/>
    <x v="104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0"/>
    <x v="6"/>
    <x v="2"/>
    <d v="2026-05-22T11:30:14"/>
    <x v="30"/>
    <n v="0"/>
    <n v="1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4"/>
    <x v="6"/>
    <x v="2"/>
    <d v="2026-05-22T11:30:14"/>
    <x v="43"/>
    <n v="1"/>
    <n v="1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4"/>
    <x v="6"/>
    <x v="2"/>
    <d v="2026-05-22T11:30:14"/>
    <x v="568"/>
    <n v="6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5"/>
    <x v="6"/>
    <x v="2"/>
    <d v="2026-05-22T11:30:14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30"/>
    <x v="6"/>
    <x v="2"/>
    <d v="2026-05-22T11:30:1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6"/>
    <x v="6"/>
    <x v="2"/>
    <d v="2026-05-22T11:30:14"/>
    <x v="568"/>
    <n v="223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"/>
    <x v="6"/>
    <x v="2"/>
    <d v="2026-05-22T11:30:14"/>
    <x v="100"/>
    <n v="1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32"/>
    <x v="6"/>
    <x v="2"/>
    <d v="2026-05-22T11:30:14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5"/>
    <x v="6"/>
    <x v="2"/>
    <d v="2026-05-22T11:30:14"/>
    <x v="98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34"/>
    <x v="6"/>
    <x v="2"/>
    <d v="2026-05-22T11:30:14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3"/>
    <x v="2"/>
    <x v="2"/>
    <d v="2026-05-22T11:30:14"/>
    <x v="365"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"/>
    <x v="2"/>
    <x v="2"/>
    <d v="2026-05-22T11:30:14"/>
    <x v="282"/>
    <n v="279"/>
    <n v="337"/>
    <n v="6"/>
    <n v="14"/>
    <n v="54"/>
    <n v="84"/>
    <n v="73"/>
    <n v="133"/>
    <n v="131"/>
    <n v="82"/>
    <m/>
    <n v="24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3"/>
    <x v="14"/>
    <x v="9"/>
    <d v="2026-05-22T11:30:20"/>
    <x v="2"/>
    <n v="2"/>
    <n v="1"/>
    <m/>
    <m/>
    <n v="2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5"/>
    <x v="14"/>
    <x v="9"/>
    <d v="2026-05-22T11:30:20"/>
    <x v="30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4"/>
    <x v="14"/>
    <x v="9"/>
    <d v="2026-05-22T11:30:20"/>
    <x v="569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5"/>
    <x v="14"/>
    <x v="9"/>
    <d v="2026-05-22T11:30:20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6"/>
    <x v="14"/>
    <x v="9"/>
    <d v="2026-05-22T11:30:20"/>
    <x v="569"/>
    <n v="150"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"/>
    <x v="14"/>
    <x v="9"/>
    <d v="2026-05-22T11:30:20"/>
    <x v="98"/>
    <n v="19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2"/>
    <x v="18"/>
    <x v="9"/>
    <d v="2026-05-22T11:30:20"/>
    <x v="570"/>
    <m/>
    <n v="14.4"/>
    <n v="14.8"/>
    <n v="11.2"/>
    <n v="2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3"/>
    <x v="18"/>
    <x v="9"/>
    <d v="2026-05-22T11:30:20"/>
    <x v="108"/>
    <m/>
    <n v="2"/>
    <n v="4"/>
    <n v="5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"/>
    <x v="18"/>
    <x v="9"/>
    <d v="2026-05-22T11:30:20"/>
    <x v="571"/>
    <n v="233"/>
    <n v="392"/>
    <n v="7"/>
    <n v="16"/>
    <n v="49"/>
    <n v="65"/>
    <n v="54"/>
    <n v="156"/>
    <n v="132"/>
    <n v="78"/>
    <m/>
    <n v="20"/>
    <n v="1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3"/>
    <x v="18"/>
    <x v="9"/>
    <d v="2026-05-22T11:30:20"/>
    <x v="10"/>
    <n v="3"/>
    <n v="11"/>
    <m/>
    <m/>
    <m/>
    <n v="2"/>
    <m/>
    <n v="9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4"/>
    <x v="18"/>
    <x v="9"/>
    <d v="2026-05-22T11:30:20"/>
    <x v="2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5"/>
    <x v="18"/>
    <x v="9"/>
    <d v="2026-05-22T11:30:20"/>
    <x v="144"/>
    <n v="10"/>
    <n v="9"/>
    <m/>
    <n v="5"/>
    <n v="5"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6"/>
    <x v="18"/>
    <x v="9"/>
    <d v="2026-05-22T11:30:20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7"/>
    <x v="18"/>
    <x v="9"/>
    <d v="2026-05-22T11:30:20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33"/>
    <x v="18"/>
    <x v="9"/>
    <d v="2026-05-22T11:30:20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0"/>
    <x v="18"/>
    <x v="9"/>
    <d v="2026-05-22T11:30:20"/>
    <x v="90"/>
    <n v="2"/>
    <n v="3"/>
    <m/>
    <m/>
    <m/>
    <n v="2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"/>
    <x v="8"/>
    <x v="6"/>
    <d v="2026-04-20T15:39:01"/>
    <x v="240"/>
    <n v="153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"/>
    <x v="8"/>
    <x v="6"/>
    <d v="2026-04-20T15:39:01"/>
    <x v="144"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"/>
    <x v="9"/>
    <x v="7"/>
    <d v="2026-04-20T15:39:01"/>
    <x v="43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5"/>
    <x v="9"/>
    <x v="7"/>
    <d v="2026-04-20T15:39:01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"/>
    <x v="9"/>
    <x v="7"/>
    <d v="2026-04-20T15:39:01"/>
    <x v="406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"/>
    <x v="9"/>
    <x v="7"/>
    <d v="2026-04-20T15:39:01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7"/>
    <x v="9"/>
    <x v="7"/>
    <d v="2026-04-20T15:39:0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6"/>
    <x v="9"/>
    <x v="7"/>
    <d v="2026-04-20T15:39:01"/>
    <x v="406"/>
    <n v="4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8"/>
    <x v="17"/>
    <x v="9"/>
    <d v="2026-04-20T15:39:06"/>
    <x v="572"/>
    <m/>
    <m/>
    <m/>
    <n v="9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9"/>
    <x v="17"/>
    <x v="9"/>
    <d v="2026-04-20T15:39:06"/>
    <x v="239"/>
    <m/>
    <m/>
    <m/>
    <m/>
    <m/>
    <n v="292"/>
    <n v="178"/>
    <n v="3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0"/>
    <x v="17"/>
    <x v="9"/>
    <d v="2026-04-20T15:39:06"/>
    <x v="434"/>
    <m/>
    <m/>
    <m/>
    <m/>
    <m/>
    <m/>
    <m/>
    <n v="48"/>
    <m/>
    <n v="42"/>
    <n v="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1"/>
    <x v="17"/>
    <x v="9"/>
    <d v="2026-04-20T15:39:06"/>
    <x v="573"/>
    <n v="12"/>
    <n v="36"/>
    <n v="10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0"/>
    <x v="17"/>
    <x v="9"/>
    <d v="2026-04-20T15:39:06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"/>
    <x v="17"/>
    <x v="9"/>
    <d v="2026-04-20T15:39:06"/>
    <x v="18"/>
    <m/>
    <m/>
    <n v="2"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6"/>
    <x v="17"/>
    <x v="9"/>
    <d v="2026-04-20T15:39:06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2"/>
    <x v="17"/>
    <x v="9"/>
    <d v="2026-04-20T15:39:0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"/>
    <x v="9"/>
    <x v="7"/>
    <d v="2026-04-20T15:39:01"/>
    <x v="39"/>
    <n v="1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8"/>
    <x v="9"/>
    <x v="7"/>
    <d v="2026-04-20T15:39:0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"/>
    <x v="10"/>
    <x v="4"/>
    <d v="2026-04-20T15:39:02"/>
    <x v="243"/>
    <n v="39"/>
    <n v="65"/>
    <n v="1"/>
    <n v="1"/>
    <n v="2"/>
    <n v="18"/>
    <n v="12"/>
    <n v="35"/>
    <n v="17"/>
    <n v="10"/>
    <m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"/>
    <x v="10"/>
    <x v="4"/>
    <d v="2026-04-20T15:39:02"/>
    <x v="2"/>
    <n v="2"/>
    <n v="1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5"/>
    <x v="10"/>
    <x v="4"/>
    <d v="2026-04-20T15:39:02"/>
    <x v="57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"/>
    <x v="10"/>
    <x v="4"/>
    <d v="2026-04-20T15:39:02"/>
    <x v="281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"/>
    <x v="10"/>
    <x v="4"/>
    <d v="2026-04-20T15:39:02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"/>
    <x v="10"/>
    <x v="4"/>
    <d v="2026-04-20T15:39:02"/>
    <x v="281"/>
    <n v="121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"/>
    <x v="10"/>
    <x v="4"/>
    <d v="2026-04-20T15:39:02"/>
    <x v="76"/>
    <n v="2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0"/>
    <x v="11"/>
    <x v="4"/>
    <d v="2026-04-20T15:39:02"/>
    <x v="48"/>
    <m/>
    <m/>
    <m/>
    <m/>
    <m/>
    <m/>
    <m/>
    <n v="8"/>
    <m/>
    <n v="8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1"/>
    <x v="11"/>
    <x v="4"/>
    <d v="2026-04-20T15:39:02"/>
    <x v="354"/>
    <n v="4"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2"/>
    <x v="11"/>
    <x v="4"/>
    <d v="2026-04-20T15:39:02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3"/>
    <x v="11"/>
    <x v="4"/>
    <d v="2026-04-20T15:39:02"/>
    <x v="575"/>
    <m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"/>
    <x v="11"/>
    <x v="4"/>
    <d v="2026-04-20T15:39:02"/>
    <x v="101"/>
    <n v="27"/>
    <n v="45"/>
    <n v="2"/>
    <m/>
    <n v="5"/>
    <n v="6"/>
    <n v="7"/>
    <n v="22"/>
    <n v="12"/>
    <n v="8"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5"/>
    <x v="11"/>
    <x v="4"/>
    <d v="2026-04-20T15:39:02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"/>
    <x v="11"/>
    <x v="4"/>
    <d v="2026-04-20T15:39:02"/>
    <x v="114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"/>
    <x v="6"/>
    <x v="2"/>
    <d v="2026-04-20T15:38:58"/>
    <x v="576"/>
    <m/>
    <m/>
    <m/>
    <n v="142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9"/>
    <x v="6"/>
    <x v="2"/>
    <d v="2026-04-20T15:38:58"/>
    <x v="242"/>
    <m/>
    <m/>
    <m/>
    <m/>
    <m/>
    <n v="270"/>
    <n v="24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0"/>
    <x v="6"/>
    <x v="2"/>
    <d v="2026-04-20T15:38:58"/>
    <x v="189"/>
    <m/>
    <m/>
    <m/>
    <m/>
    <m/>
    <m/>
    <m/>
    <n v="60"/>
    <m/>
    <n v="18"/>
    <n v="1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1"/>
    <x v="6"/>
    <x v="2"/>
    <d v="2026-04-20T15:38:58"/>
    <x v="399"/>
    <n v="20"/>
    <n v="54.4"/>
    <n v="136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0"/>
    <x v="6"/>
    <x v="2"/>
    <d v="2026-04-20T15:38:58"/>
    <x v="39"/>
    <m/>
    <m/>
    <m/>
    <n v="4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"/>
    <x v="6"/>
    <x v="2"/>
    <d v="2026-04-20T15:38:58"/>
    <x v="202"/>
    <m/>
    <n v="1"/>
    <n v="12"/>
    <n v="4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"/>
    <x v="139"/>
    <x v="1"/>
    <d v="2026-04-20T15:38:56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5"/>
    <x v="139"/>
    <x v="1"/>
    <d v="2026-04-20T15:38:56"/>
    <x v="69"/>
    <m/>
    <n v="4"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"/>
    <x v="140"/>
    <x v="1"/>
    <d v="2026-04-20T15:38:56"/>
    <x v="9"/>
    <m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1"/>
    <x v="140"/>
    <x v="1"/>
    <d v="2026-04-20T15:38:56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2"/>
    <x v="140"/>
    <x v="1"/>
    <d v="2026-04-20T15:38:56"/>
    <x v="92"/>
    <m/>
    <n v="4.8"/>
    <n v="17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3"/>
    <x v="140"/>
    <x v="1"/>
    <d v="2026-04-20T15:38:56"/>
    <x v="264"/>
    <m/>
    <n v="1.6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"/>
    <x v="140"/>
    <x v="1"/>
    <d v="2026-04-20T15:38:56"/>
    <x v="577"/>
    <n v="178"/>
    <n v="264"/>
    <n v="9"/>
    <n v="18"/>
    <n v="32"/>
    <n v="45"/>
    <n v="50"/>
    <n v="114"/>
    <n v="87"/>
    <n v="52"/>
    <m/>
    <n v="9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3"/>
    <x v="140"/>
    <x v="1"/>
    <d v="2026-04-20T15:38:56"/>
    <x v="90"/>
    <n v="2"/>
    <n v="3"/>
    <m/>
    <m/>
    <m/>
    <n v="1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8"/>
    <x v="2"/>
    <x v="2"/>
    <d v="2026-04-20T15:38:58"/>
    <x v="390"/>
    <m/>
    <m/>
    <m/>
    <n v="162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9"/>
    <x v="2"/>
    <x v="2"/>
    <d v="2026-04-20T15:38:58"/>
    <x v="372"/>
    <m/>
    <m/>
    <m/>
    <m/>
    <m/>
    <n v="354"/>
    <n v="24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0"/>
    <x v="2"/>
    <x v="2"/>
    <d v="2026-04-20T15:38:58"/>
    <x v="323"/>
    <m/>
    <m/>
    <m/>
    <m/>
    <m/>
    <m/>
    <m/>
    <n v="91"/>
    <m/>
    <n v="68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1"/>
    <x v="2"/>
    <x v="2"/>
    <d v="2026-04-20T15:38:58"/>
    <x v="578"/>
    <n v="4"/>
    <n v="43.2"/>
    <n v="15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0"/>
    <x v="2"/>
    <x v="2"/>
    <d v="2026-04-20T15:38:58"/>
    <x v="21"/>
    <m/>
    <m/>
    <m/>
    <n v="2"/>
    <n v="4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"/>
    <x v="2"/>
    <x v="2"/>
    <d v="2026-04-20T15:38:58"/>
    <x v="92"/>
    <m/>
    <m/>
    <n v="2"/>
    <n v="2"/>
    <n v="4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6"/>
    <x v="2"/>
    <x v="2"/>
    <d v="2026-04-20T15:38:58"/>
    <x v="145"/>
    <m/>
    <m/>
    <m/>
    <m/>
    <m/>
    <m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2"/>
    <x v="2"/>
    <x v="2"/>
    <d v="2026-04-20T15:38:5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4"/>
    <x v="140"/>
    <x v="1"/>
    <d v="2026-04-20T15:38:5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5"/>
    <x v="140"/>
    <x v="1"/>
    <d v="2026-04-20T15:38:56"/>
    <x v="1"/>
    <n v="3"/>
    <n v="5"/>
    <m/>
    <n v="2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6"/>
    <x v="140"/>
    <x v="1"/>
    <d v="2026-04-20T15:38:56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7"/>
    <x v="140"/>
    <x v="1"/>
    <d v="2026-04-20T15:38:5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8"/>
    <x v="140"/>
    <x v="1"/>
    <d v="2026-04-20T15:38:56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0"/>
    <x v="140"/>
    <x v="1"/>
    <d v="2026-04-20T15:38:56"/>
    <x v="2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4"/>
    <x v="140"/>
    <x v="1"/>
    <d v="2026-04-20T15:38:56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1"/>
    <x v="3"/>
    <x v="2"/>
    <d v="2026-04-20T15:38:57"/>
    <x v="15"/>
    <n v="4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3"/>
    <x v="2"/>
    <x v="2"/>
    <d v="2026-04-20T15:38:58"/>
    <x v="579"/>
    <n v="9.4499999999999993"/>
    <n v="4.8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1"/>
    <x v="2"/>
    <x v="2"/>
    <d v="2026-04-20T15:38:58"/>
    <x v="21"/>
    <m/>
    <n v="4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2"/>
    <x v="15"/>
    <x v="4"/>
    <d v="2026-04-20T15:39:05"/>
    <x v="118"/>
    <m/>
    <m/>
    <m/>
    <n v="2.8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1"/>
    <x v="133"/>
    <x v="1"/>
    <d v="2026-04-20T15:39:05"/>
    <x v="108"/>
    <m/>
    <n v="4.8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2"/>
    <x v="133"/>
    <x v="1"/>
    <d v="2026-04-20T15:39:05"/>
    <x v="342"/>
    <m/>
    <m/>
    <n v="1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"/>
    <x v="133"/>
    <x v="1"/>
    <d v="2026-04-20T15:39:05"/>
    <x v="340"/>
    <n v="272"/>
    <n v="384"/>
    <n v="12"/>
    <n v="18"/>
    <n v="56"/>
    <n v="69"/>
    <n v="73"/>
    <n v="167"/>
    <n v="132"/>
    <n v="80"/>
    <m/>
    <n v="12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"/>
    <x v="133"/>
    <x v="1"/>
    <d v="2026-04-20T15:39:05"/>
    <x v="48"/>
    <n v="10"/>
    <n v="12"/>
    <m/>
    <m/>
    <n v="7"/>
    <n v="2"/>
    <n v="2"/>
    <n v="5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4"/>
    <x v="133"/>
    <x v="1"/>
    <d v="2026-04-20T15:39:05"/>
    <x v="69"/>
    <n v="2"/>
    <n v="2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5"/>
    <x v="133"/>
    <x v="1"/>
    <d v="2026-04-20T15:39:05"/>
    <x v="69"/>
    <n v="2"/>
    <n v="2"/>
    <m/>
    <m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3"/>
    <x v="17"/>
    <x v="9"/>
    <d v="2026-04-20T15:39:06"/>
    <x v="580"/>
    <m/>
    <n v="4.09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8"/>
    <x v="19"/>
    <x v="2"/>
    <d v="2026-04-20T15:39:07"/>
    <x v="482"/>
    <m/>
    <m/>
    <m/>
    <n v="148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9"/>
    <x v="19"/>
    <x v="2"/>
    <d v="2026-04-20T15:39:07"/>
    <x v="581"/>
    <m/>
    <m/>
    <m/>
    <m/>
    <m/>
    <n v="25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0"/>
    <x v="19"/>
    <x v="2"/>
    <d v="2026-04-20T15:39:07"/>
    <x v="305"/>
    <m/>
    <m/>
    <m/>
    <m/>
    <m/>
    <m/>
    <m/>
    <n v="91"/>
    <m/>
    <n v="22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1"/>
    <x v="19"/>
    <x v="2"/>
    <d v="2026-04-20T15:39:07"/>
    <x v="582"/>
    <n v="33.6"/>
    <n v="60"/>
    <n v="18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0"/>
    <x v="19"/>
    <x v="2"/>
    <d v="2026-04-20T15:39:07"/>
    <x v="48"/>
    <m/>
    <m/>
    <m/>
    <n v="4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"/>
    <x v="19"/>
    <x v="2"/>
    <d v="2026-04-20T15:39:07"/>
    <x v="115"/>
    <m/>
    <n v="2"/>
    <n v="16"/>
    <n v="4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2"/>
    <x v="19"/>
    <x v="2"/>
    <d v="2026-04-20T15:39:07"/>
    <x v="82"/>
    <m/>
    <n v="16.8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3"/>
    <x v="19"/>
    <x v="2"/>
    <d v="2026-04-20T15:39:07"/>
    <x v="177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1"/>
    <x v="19"/>
    <x v="2"/>
    <d v="2026-04-20T15:39:0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8"/>
    <x v="4"/>
    <x v="3"/>
    <d v="2026-04-20T15:38:59"/>
    <x v="18"/>
    <m/>
    <m/>
    <m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9"/>
    <x v="4"/>
    <x v="3"/>
    <d v="2026-04-20T15:38:59"/>
    <x v="76"/>
    <m/>
    <m/>
    <m/>
    <m/>
    <m/>
    <n v="40"/>
    <n v="1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0"/>
    <x v="4"/>
    <x v="3"/>
    <d v="2026-04-20T15:38:59"/>
    <x v="117"/>
    <m/>
    <m/>
    <m/>
    <m/>
    <m/>
    <m/>
    <m/>
    <n v="12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1"/>
    <x v="4"/>
    <x v="3"/>
    <d v="2026-04-20T15:38:59"/>
    <x v="219"/>
    <n v="0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2"/>
    <x v="4"/>
    <x v="3"/>
    <d v="2026-04-20T15:38:59"/>
    <x v="277"/>
    <n v="0"/>
    <n v="4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"/>
    <x v="4"/>
    <x v="3"/>
    <d v="2026-04-20T15:38:59"/>
    <x v="181"/>
    <n v="20"/>
    <n v="32"/>
    <n v="0"/>
    <n v="3"/>
    <n v="4"/>
    <n v="0"/>
    <n v="6"/>
    <n v="20"/>
    <n v="6"/>
    <n v="12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"/>
    <x v="5"/>
    <x v="4"/>
    <d v="2026-04-20T15:39:00"/>
    <x v="139"/>
    <m/>
    <m/>
    <m/>
    <n v="42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9"/>
    <x v="5"/>
    <x v="4"/>
    <d v="2026-04-20T15:39:00"/>
    <x v="460"/>
    <m/>
    <m/>
    <m/>
    <m/>
    <m/>
    <n v="144"/>
    <n v="130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0"/>
    <x v="5"/>
    <x v="4"/>
    <d v="2026-04-20T15:39:00"/>
    <x v="147"/>
    <m/>
    <m/>
    <m/>
    <m/>
    <m/>
    <m/>
    <m/>
    <n v="31"/>
    <m/>
    <n v="42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1"/>
    <x v="5"/>
    <x v="4"/>
    <d v="2026-04-20T15:39:00"/>
    <x v="181"/>
    <n v="12"/>
    <n v="21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0"/>
    <x v="5"/>
    <x v="4"/>
    <d v="2026-04-20T15:39:00"/>
    <x v="9"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"/>
    <x v="5"/>
    <x v="4"/>
    <d v="2026-04-20T15:39:00"/>
    <x v="18"/>
    <m/>
    <m/>
    <n v="2"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2"/>
    <x v="5"/>
    <x v="4"/>
    <d v="2026-04-20T15:39:00"/>
    <x v="18"/>
    <n v="4.8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3"/>
    <x v="5"/>
    <x v="4"/>
    <d v="2026-04-20T15:39:00"/>
    <x v="583"/>
    <m/>
    <m/>
    <n v="3.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2"/>
    <x v="5"/>
    <x v="4"/>
    <d v="2026-04-20T15:39:00"/>
    <x v="219"/>
    <m/>
    <m/>
    <n v="7.6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3"/>
    <x v="5"/>
    <x v="4"/>
    <d v="2026-04-20T15:39:00"/>
    <x v="575"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"/>
    <x v="7"/>
    <x v="5"/>
    <d v="2026-04-20T15:39:00"/>
    <x v="191"/>
    <m/>
    <m/>
    <m/>
    <n v="4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2"/>
    <x v="19"/>
    <x v="2"/>
    <d v="2026-04-20T15:39:07"/>
    <x v="342"/>
    <m/>
    <m/>
    <n v="2.8"/>
    <n v="6.4"/>
    <n v="4.400000000000000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3"/>
    <x v="19"/>
    <x v="2"/>
    <d v="2026-04-20T15:39:07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8"/>
    <x v="21"/>
    <x v="1"/>
    <d v="2026-04-20T15:39:08"/>
    <x v="140"/>
    <m/>
    <m/>
    <m/>
    <n v="102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9"/>
    <x v="21"/>
    <x v="1"/>
    <d v="2026-04-20T15:39:08"/>
    <x v="51"/>
    <m/>
    <m/>
    <m/>
    <m/>
    <m/>
    <n v="312"/>
    <n v="215"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0"/>
    <x v="21"/>
    <x v="1"/>
    <d v="2026-04-20T15:39:08"/>
    <x v="158"/>
    <m/>
    <m/>
    <m/>
    <m/>
    <m/>
    <m/>
    <m/>
    <n v="86"/>
    <m/>
    <n v="40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1"/>
    <x v="21"/>
    <x v="1"/>
    <d v="2026-04-20T15:39:08"/>
    <x v="584"/>
    <n v="26.4"/>
    <n v="36.799999999999997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6"/>
    <x v="133"/>
    <x v="1"/>
    <d v="2026-04-20T15:39:05"/>
    <x v="1"/>
    <m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7"/>
    <x v="133"/>
    <x v="1"/>
    <d v="2026-04-20T15:39:0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"/>
    <x v="16"/>
    <x v="2"/>
    <d v="2026-04-20T15:39:06"/>
    <x v="585"/>
    <n v="89"/>
    <n v="124"/>
    <n v="3"/>
    <n v="13"/>
    <n v="23"/>
    <n v="17"/>
    <n v="31"/>
    <n v="47"/>
    <n v="33"/>
    <n v="32"/>
    <m/>
    <n v="4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"/>
    <x v="16"/>
    <x v="2"/>
    <d v="2026-04-20T15:39:06"/>
    <x v="0"/>
    <n v="5"/>
    <n v="1"/>
    <n v="0"/>
    <n v="0"/>
    <n v="1"/>
    <n v="1"/>
    <n v="1"/>
    <n v="1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5"/>
    <x v="16"/>
    <x v="2"/>
    <d v="2026-04-20T15:39:06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"/>
    <x v="16"/>
    <x v="2"/>
    <d v="2026-04-20T15:39:06"/>
    <x v="105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"/>
    <x v="16"/>
    <x v="2"/>
    <d v="2026-04-20T15:39:06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"/>
    <x v="16"/>
    <x v="2"/>
    <d v="2026-04-20T15:39:06"/>
    <x v="105"/>
    <n v="92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8"/>
    <x v="127"/>
    <x v="1"/>
    <d v="2026-04-20T15:40:00"/>
    <x v="173"/>
    <m/>
    <m/>
    <m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9"/>
    <x v="127"/>
    <x v="1"/>
    <d v="2026-04-20T15:40:00"/>
    <x v="101"/>
    <m/>
    <m/>
    <m/>
    <m/>
    <m/>
    <n v="5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10"/>
    <x v="127"/>
    <x v="1"/>
    <d v="2026-04-20T15:40:00"/>
    <x v="4"/>
    <m/>
    <m/>
    <m/>
    <m/>
    <m/>
    <m/>
    <m/>
    <n v="9"/>
    <m/>
    <n v="8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0"/>
    <x v="36"/>
    <x v="7"/>
    <d v="2026-04-20T15:39:1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2"/>
    <x v="36"/>
    <x v="7"/>
    <d v="2026-04-20T15:39:10"/>
    <x v="43"/>
    <m/>
    <n v="2"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4"/>
    <x v="36"/>
    <x v="7"/>
    <d v="2026-04-20T15:39:10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5"/>
    <x v="36"/>
    <x v="7"/>
    <d v="2026-04-20T15:39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6"/>
    <x v="36"/>
    <x v="7"/>
    <d v="2026-04-20T15:39:10"/>
    <x v="48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9"/>
    <x v="37"/>
    <x v="7"/>
    <d v="2026-04-20T15:39:11"/>
    <x v="9"/>
    <m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10"/>
    <x v="37"/>
    <x v="7"/>
    <d v="2026-04-20T15:39:1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9"/>
    <x v="38"/>
    <x v="7"/>
    <d v="2026-04-20T15:39:11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11"/>
    <x v="38"/>
    <x v="7"/>
    <d v="2026-04-20T15:39:11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2"/>
    <x v="38"/>
    <x v="7"/>
    <d v="2026-04-20T15:39:11"/>
    <x v="145"/>
    <n v="6"/>
    <n v="3"/>
    <m/>
    <m/>
    <n v="2"/>
    <m/>
    <m/>
    <n v="5"/>
    <n v="2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4"/>
    <x v="38"/>
    <x v="7"/>
    <d v="2026-04-20T15:39:11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5"/>
    <x v="38"/>
    <x v="7"/>
    <d v="2026-04-20T15:39:1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6"/>
    <x v="38"/>
    <x v="7"/>
    <d v="2026-04-20T15:39:11"/>
    <x v="13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8"/>
    <x v="19"/>
    <x v="2"/>
    <d v="2026-04-20T15:39:07"/>
    <x v="586"/>
    <m/>
    <n v="6"/>
    <n v="12"/>
    <n v="4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9"/>
    <x v="19"/>
    <x v="2"/>
    <d v="2026-04-20T15:39:07"/>
    <x v="219"/>
    <m/>
    <n v="3.2"/>
    <n v="4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0"/>
    <x v="19"/>
    <x v="2"/>
    <d v="2026-04-20T15:39:07"/>
    <x v="117"/>
    <n v="2"/>
    <n v="11"/>
    <m/>
    <m/>
    <n v="3"/>
    <n v="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4"/>
    <x v="19"/>
    <x v="2"/>
    <d v="2026-04-20T15:39:07"/>
    <x v="86"/>
    <n v="7"/>
    <n v="4"/>
    <m/>
    <n v="3"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10"/>
    <x v="43"/>
    <x v="9"/>
    <d v="2026-04-20T15:39:21"/>
    <x v="30"/>
    <m/>
    <m/>
    <m/>
    <m/>
    <m/>
    <m/>
    <m/>
    <n v="0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2"/>
    <x v="43"/>
    <x v="9"/>
    <d v="2026-04-20T15:39:21"/>
    <x v="69"/>
    <m/>
    <n v="4"/>
    <m/>
    <m/>
    <m/>
    <m/>
    <n v="1"/>
    <n v="1"/>
    <n v="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4"/>
    <x v="43"/>
    <x v="9"/>
    <d v="2026-04-20T15:39:21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5"/>
    <x v="43"/>
    <x v="9"/>
    <d v="2026-04-20T15:39:2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6"/>
    <x v="40"/>
    <x v="9"/>
    <d v="2026-04-20T15:39:13"/>
    <x v="366"/>
    <n v="81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5"/>
    <x v="41"/>
    <x v="9"/>
    <d v="2026-04-20T15:39:13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6"/>
    <x v="41"/>
    <x v="9"/>
    <d v="2026-04-20T15:39:13"/>
    <x v="517"/>
    <n v="5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7"/>
    <x v="41"/>
    <x v="9"/>
    <d v="2026-04-20T15:39:13"/>
    <x v="21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25"/>
    <x v="41"/>
    <x v="9"/>
    <d v="2026-04-20T15:39:13"/>
    <x v="86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34"/>
    <x v="41"/>
    <x v="9"/>
    <d v="2026-04-20T15:39:13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6"/>
    <x v="28"/>
    <x v="9"/>
    <d v="2026-04-20T15:39:14"/>
    <x v="139"/>
    <n v="56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7"/>
    <x v="28"/>
    <x v="9"/>
    <d v="2026-04-20T15:39:14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9"/>
    <x v="49"/>
    <x v="5"/>
    <d v="2026-04-20T15:39:22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"/>
    <x v="49"/>
    <x v="5"/>
    <d v="2026-04-20T15:39:22"/>
    <x v="43"/>
    <n v="1"/>
    <n v="1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8"/>
    <x v="50"/>
    <x v="10"/>
    <d v="2026-04-20T15:39:23"/>
    <x v="15"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9"/>
    <x v="50"/>
    <x v="10"/>
    <d v="2026-04-20T15:39:23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11"/>
    <x v="50"/>
    <x v="10"/>
    <d v="2026-04-20T15:39:2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5"/>
    <x v="61"/>
    <x v="10"/>
    <d v="2026-04-20T15:39:2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6"/>
    <x v="61"/>
    <x v="10"/>
    <d v="2026-04-20T15:39:24"/>
    <x v="86"/>
    <n v="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7"/>
    <x v="61"/>
    <x v="10"/>
    <d v="2026-04-20T15:39:24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5"/>
    <x v="85"/>
    <x v="12"/>
    <d v="2026-04-20T15:39:35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6"/>
    <x v="85"/>
    <x v="12"/>
    <d v="2026-04-20T15:39:35"/>
    <x v="192"/>
    <n v="2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8"/>
    <x v="86"/>
    <x v="12"/>
    <d v="2026-04-20T15:39:35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9"/>
    <x v="86"/>
    <x v="12"/>
    <d v="2026-04-20T15:39:35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10"/>
    <x v="86"/>
    <x v="12"/>
    <d v="2026-04-20T15:39:35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11"/>
    <x v="86"/>
    <x v="12"/>
    <d v="2026-04-20T15:39:35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0"/>
    <x v="86"/>
    <x v="12"/>
    <d v="2026-04-20T15:39:3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1"/>
    <x v="86"/>
    <x v="12"/>
    <d v="2026-04-20T15:39:3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10"/>
    <x v="62"/>
    <x v="10"/>
    <d v="2026-04-20T15:39:25"/>
    <x v="90"/>
    <m/>
    <m/>
    <m/>
    <m/>
    <m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11"/>
    <x v="62"/>
    <x v="10"/>
    <d v="2026-04-20T15:39:25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2"/>
    <x v="62"/>
    <x v="10"/>
    <d v="2026-04-20T15:39:25"/>
    <x v="117"/>
    <n v="5"/>
    <n v="8"/>
    <m/>
    <m/>
    <n v="1"/>
    <m/>
    <n v="1"/>
    <n v="3"/>
    <n v="3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4"/>
    <x v="62"/>
    <x v="10"/>
    <d v="2026-04-20T15:39:25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5"/>
    <x v="62"/>
    <x v="10"/>
    <d v="2026-04-20T15:39:2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6"/>
    <x v="62"/>
    <x v="10"/>
    <d v="2026-04-20T15:39:25"/>
    <x v="202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5"/>
    <x v="75"/>
    <x v="12"/>
    <d v="2026-04-20T15:39:3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6"/>
    <x v="75"/>
    <x v="12"/>
    <d v="2026-04-20T15:39:36"/>
    <x v="206"/>
    <n v="33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6"/>
    <x v="88"/>
    <x v="13"/>
    <d v="2026-04-20T15:39:41"/>
    <x v="171"/>
    <n v="62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"/>
    <x v="88"/>
    <x v="13"/>
    <d v="2026-04-20T15:39:41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8"/>
    <x v="89"/>
    <x v="13"/>
    <d v="2026-04-20T15:39:4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9"/>
    <x v="89"/>
    <x v="13"/>
    <d v="2026-04-20T15:39:42"/>
    <x v="69"/>
    <m/>
    <m/>
    <m/>
    <m/>
    <m/>
    <m/>
    <n v="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2"/>
    <x v="89"/>
    <x v="13"/>
    <d v="2026-04-20T15:39:42"/>
    <x v="2"/>
    <n v="1"/>
    <n v="2"/>
    <m/>
    <m/>
    <m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4"/>
    <x v="89"/>
    <x v="13"/>
    <d v="2026-04-20T15:39:42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5"/>
    <x v="89"/>
    <x v="13"/>
    <d v="2026-04-20T15:39:4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6"/>
    <x v="89"/>
    <x v="13"/>
    <d v="2026-04-20T15:39:42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7"/>
    <x v="75"/>
    <x v="12"/>
    <d v="2026-04-20T15:39:3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0"/>
    <x v="77"/>
    <x v="12"/>
    <d v="2026-04-20T15:39:37"/>
    <x v="14"/>
    <m/>
    <m/>
    <m/>
    <m/>
    <m/>
    <m/>
    <m/>
    <n v="3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2"/>
    <x v="77"/>
    <x v="12"/>
    <d v="2026-04-20T15:39:37"/>
    <x v="202"/>
    <n v="15"/>
    <n v="16"/>
    <m/>
    <m/>
    <m/>
    <n v="2"/>
    <n v="2"/>
    <n v="11"/>
    <n v="11"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4"/>
    <x v="77"/>
    <x v="12"/>
    <d v="2026-04-20T15:39:37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5"/>
    <x v="77"/>
    <x v="12"/>
    <d v="2026-04-20T15:39:37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6"/>
    <x v="77"/>
    <x v="12"/>
    <d v="2026-04-20T15:39:37"/>
    <x v="55"/>
    <n v="3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"/>
    <x v="77"/>
    <x v="12"/>
    <d v="2026-04-20T15:39:37"/>
    <x v="18"/>
    <n v="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5"/>
    <x v="109"/>
    <x v="8"/>
    <d v="2026-04-20T15:39:5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8"/>
    <x v="110"/>
    <x v="9"/>
    <d v="2026-04-20T15:39:53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9"/>
    <x v="110"/>
    <x v="9"/>
    <d v="2026-04-20T15:39:53"/>
    <x v="167"/>
    <m/>
    <m/>
    <m/>
    <m/>
    <m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0"/>
    <x v="110"/>
    <x v="9"/>
    <d v="2026-04-20T15:39:53"/>
    <x v="69"/>
    <m/>
    <m/>
    <m/>
    <m/>
    <m/>
    <m/>
    <m/>
    <n v="1"/>
    <m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1"/>
    <x v="110"/>
    <x v="9"/>
    <d v="2026-04-20T15:39:53"/>
    <x v="49"/>
    <m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0"/>
    <x v="110"/>
    <x v="9"/>
    <d v="2026-04-20T15:39:5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"/>
    <x v="110"/>
    <x v="9"/>
    <d v="2026-04-20T15:39:53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2"/>
    <x v="110"/>
    <x v="9"/>
    <d v="2026-04-20T15:39:5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"/>
    <x v="110"/>
    <x v="9"/>
    <d v="2026-04-20T15:39:53"/>
    <x v="167"/>
    <n v="13"/>
    <n v="14"/>
    <m/>
    <n v="1"/>
    <n v="3"/>
    <n v="4"/>
    <n v="2"/>
    <n v="6"/>
    <n v="8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6"/>
    <x v="97"/>
    <x v="6"/>
    <d v="2026-04-20T15:39:45"/>
    <x v="15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8"/>
    <x v="98"/>
    <x v="4"/>
    <d v="2026-04-20T15:39:4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9"/>
    <x v="98"/>
    <x v="4"/>
    <d v="2026-04-20T15:39:46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1"/>
    <x v="98"/>
    <x v="4"/>
    <d v="2026-04-20T15:39:4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2"/>
    <x v="98"/>
    <x v="4"/>
    <d v="2026-04-20T15:39:46"/>
    <x v="1"/>
    <n v="2"/>
    <n v="8"/>
    <m/>
    <m/>
    <n v="1"/>
    <n v="1"/>
    <n v="1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4"/>
    <x v="98"/>
    <x v="4"/>
    <d v="2026-04-20T15:39:46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5"/>
    <x v="98"/>
    <x v="4"/>
    <d v="2026-04-20T15:39:4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6"/>
    <x v="98"/>
    <x v="4"/>
    <d v="2026-04-20T15:39:46"/>
    <x v="115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20"/>
    <x v="123"/>
    <x v="9"/>
    <d v="2026-04-20T15:39:58"/>
    <x v="30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4"/>
    <x v="123"/>
    <x v="9"/>
    <d v="2026-04-20T15:39:58"/>
    <x v="521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8"/>
    <x v="124"/>
    <x v="2"/>
    <d v="2026-04-20T15:39:58"/>
    <x v="21"/>
    <m/>
    <m/>
    <m/>
    <n v="1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9"/>
    <x v="124"/>
    <x v="2"/>
    <d v="2026-04-20T15:39:58"/>
    <x v="71"/>
    <m/>
    <m/>
    <m/>
    <m/>
    <m/>
    <n v="46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10"/>
    <x v="124"/>
    <x v="2"/>
    <d v="2026-04-20T15:39:58"/>
    <x v="68"/>
    <m/>
    <m/>
    <m/>
    <m/>
    <m/>
    <m/>
    <m/>
    <n v="11"/>
    <m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11"/>
    <x v="124"/>
    <x v="2"/>
    <d v="2026-04-20T15:39:58"/>
    <x v="219"/>
    <n v="0.8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22"/>
    <x v="124"/>
    <x v="2"/>
    <d v="2026-04-20T15:39:58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2"/>
    <x v="124"/>
    <x v="2"/>
    <d v="2026-04-20T15:39:58"/>
    <x v="382"/>
    <n v="33"/>
    <n v="47"/>
    <n v="1"/>
    <m/>
    <n v="4"/>
    <n v="8"/>
    <n v="4"/>
    <n v="23"/>
    <n v="20"/>
    <n v="11"/>
    <m/>
    <n v="3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15"/>
    <x v="124"/>
    <x v="2"/>
    <d v="2026-04-20T15:39:58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33"/>
    <x v="124"/>
    <x v="2"/>
    <d v="2026-04-20T15:39:5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8"/>
    <x v="125"/>
    <x v="10"/>
    <d v="2026-04-20T15:39:59"/>
    <x v="587"/>
    <m/>
    <m/>
    <m/>
    <n v="9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9"/>
    <x v="125"/>
    <x v="10"/>
    <d v="2026-04-20T15:39:59"/>
    <x v="588"/>
    <m/>
    <m/>
    <m/>
    <m/>
    <m/>
    <n v="204"/>
    <n v="127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0"/>
    <x v="125"/>
    <x v="10"/>
    <d v="2026-04-20T15:39:59"/>
    <x v="141"/>
    <m/>
    <m/>
    <m/>
    <m/>
    <m/>
    <m/>
    <m/>
    <n v="43"/>
    <m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1"/>
    <x v="125"/>
    <x v="10"/>
    <d v="2026-04-20T15:39:59"/>
    <x v="478"/>
    <m/>
    <n v="14.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0"/>
    <x v="125"/>
    <x v="10"/>
    <d v="2026-04-20T15:39:59"/>
    <x v="63"/>
    <m/>
    <m/>
    <m/>
    <m/>
    <n v="2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"/>
    <x v="125"/>
    <x v="10"/>
    <d v="2026-04-20T15:39:59"/>
    <x v="98"/>
    <m/>
    <n v="1"/>
    <n v="4"/>
    <m/>
    <n v="2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5"/>
    <x v="113"/>
    <x v="9"/>
    <d v="2026-04-20T15:39:54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6"/>
    <x v="125"/>
    <x v="10"/>
    <d v="2026-04-20T15:39:5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7"/>
    <x v="125"/>
    <x v="10"/>
    <d v="2026-04-20T15:39:5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8"/>
    <x v="125"/>
    <x v="10"/>
    <d v="2026-04-20T15:39:59"/>
    <x v="142"/>
    <m/>
    <n v="8.4"/>
    <n v="2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"/>
    <x v="126"/>
    <x v="9"/>
    <d v="2026-04-20T15:39:59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6"/>
    <x v="126"/>
    <x v="9"/>
    <d v="2026-04-20T15:39:59"/>
    <x v="528"/>
    <n v="78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"/>
    <x v="126"/>
    <x v="9"/>
    <d v="2026-04-20T15:39:59"/>
    <x v="26"/>
    <n v="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25"/>
    <x v="126"/>
    <x v="9"/>
    <d v="2026-04-20T15:39:59"/>
    <x v="15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"/>
    <x v="134"/>
    <x v="14"/>
    <d v="2026-04-20T15:38:54"/>
    <x v="589"/>
    <n v="241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"/>
    <x v="134"/>
    <x v="14"/>
    <d v="2026-04-20T15:38:54"/>
    <x v="94"/>
    <n v="1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5"/>
    <x v="134"/>
    <x v="14"/>
    <d v="2026-04-20T15:38:54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3"/>
    <x v="132"/>
    <x v="2"/>
    <d v="2026-04-20T15:40:02"/>
    <x v="39"/>
    <n v="5"/>
    <n v="13"/>
    <n v="0"/>
    <n v="0"/>
    <n v="1"/>
    <n v="1"/>
    <n v="4"/>
    <n v="6"/>
    <n v="5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4"/>
    <x v="132"/>
    <x v="2"/>
    <d v="2026-04-20T15:40:02"/>
    <x v="2"/>
    <n v="1"/>
    <n v="2"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5"/>
    <x v="132"/>
    <x v="2"/>
    <d v="2026-04-20T15:40:02"/>
    <x v="1"/>
    <n v="1"/>
    <n v="7"/>
    <n v="1"/>
    <n v="0"/>
    <n v="4"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6"/>
    <x v="132"/>
    <x v="2"/>
    <d v="2026-04-20T15:40:02"/>
    <x v="0"/>
    <n v="0"/>
    <n v="0"/>
    <n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8"/>
    <x v="132"/>
    <x v="2"/>
    <d v="2026-04-20T15:40:02"/>
    <x v="277"/>
    <n v="0"/>
    <n v="8.8000000000000007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6"/>
    <x v="6"/>
    <x v="2"/>
    <d v="2026-04-20T15:38:58"/>
    <x v="590"/>
    <n v="228"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"/>
    <x v="6"/>
    <x v="2"/>
    <d v="2026-04-20T15:38:58"/>
    <x v="181"/>
    <n v="1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"/>
    <x v="140"/>
    <x v="1"/>
    <d v="2026-04-20T15:38:56"/>
    <x v="55"/>
    <n v="1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2"/>
    <x v="1"/>
    <x v="1"/>
    <d v="2026-04-20T15:38:57"/>
    <x v="4"/>
    <n v="2.4"/>
    <n v="4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3"/>
    <x v="1"/>
    <x v="1"/>
    <d v="2026-04-20T15:38:57"/>
    <x v="591"/>
    <m/>
    <n v="9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1"/>
    <x v="1"/>
    <x v="1"/>
    <d v="2026-04-20T15:38:5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2"/>
    <x v="1"/>
    <x v="1"/>
    <d v="2026-04-20T15:38:57"/>
    <x v="115"/>
    <m/>
    <n v="6.4"/>
    <n v="15.2"/>
    <n v="12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3"/>
    <x v="1"/>
    <x v="1"/>
    <d v="2026-04-20T15:38:57"/>
    <x v="278"/>
    <m/>
    <n v="9.1999999999999993"/>
    <n v="1.6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0"/>
    <x v="139"/>
    <x v="1"/>
    <d v="2026-04-20T16:53:04"/>
    <x v="243"/>
    <m/>
    <m/>
    <m/>
    <m/>
    <m/>
    <m/>
    <m/>
    <n v="61"/>
    <m/>
    <n v="20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1"/>
    <x v="139"/>
    <x v="1"/>
    <d v="2026-04-20T16:53:04"/>
    <x v="423"/>
    <n v="12"/>
    <n v="32.799999999999997"/>
    <n v="128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6"/>
    <x v="139"/>
    <x v="1"/>
    <d v="2026-04-20T16:53:0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3"/>
    <x v="139"/>
    <x v="1"/>
    <d v="2026-04-20T16:53:04"/>
    <x v="592"/>
    <n v="16.649999999999999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1"/>
    <x v="139"/>
    <x v="1"/>
    <d v="2026-04-20T16:53:04"/>
    <x v="108"/>
    <m/>
    <n v="9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2"/>
    <x v="139"/>
    <x v="1"/>
    <d v="2026-04-20T16:53:04"/>
    <x v="80"/>
    <m/>
    <m/>
    <m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3"/>
    <x v="139"/>
    <x v="1"/>
    <d v="2026-04-20T16:53:0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"/>
    <x v="139"/>
    <x v="1"/>
    <d v="2026-04-20T16:53:04"/>
    <x v="334"/>
    <n v="208"/>
    <n v="266"/>
    <n v="5"/>
    <n v="12"/>
    <n v="47"/>
    <n v="68"/>
    <n v="59"/>
    <n v="132"/>
    <n v="55"/>
    <n v="63"/>
    <m/>
    <n v="10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"/>
    <x v="139"/>
    <x v="1"/>
    <d v="2026-04-20T16:53:04"/>
    <x v="30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4"/>
    <x v="139"/>
    <x v="1"/>
    <d v="2026-04-20T16:53:04"/>
    <x v="145"/>
    <n v="2"/>
    <n v="7"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5"/>
    <x v="139"/>
    <x v="1"/>
    <d v="2026-04-20T16:53:04"/>
    <x v="2"/>
    <m/>
    <n v="3"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8"/>
    <x v="19"/>
    <x v="2"/>
    <d v="2026-04-20T16:53:14"/>
    <x v="224"/>
    <m/>
    <n v="2.4"/>
    <n v="8.8000000000000007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9"/>
    <x v="19"/>
    <x v="2"/>
    <d v="2026-04-20T16:53:14"/>
    <x v="317"/>
    <m/>
    <n v="4"/>
    <n v="1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0"/>
    <x v="19"/>
    <x v="2"/>
    <d v="2026-04-20T16:53:14"/>
    <x v="144"/>
    <n v="6"/>
    <n v="13"/>
    <m/>
    <m/>
    <n v="2"/>
    <n v="2"/>
    <n v="4"/>
    <n v="3"/>
    <n v="7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4"/>
    <x v="19"/>
    <x v="2"/>
    <d v="2026-04-20T16:53:14"/>
    <x v="18"/>
    <n v="9"/>
    <n v="3"/>
    <m/>
    <n v="2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4"/>
    <x v="19"/>
    <x v="2"/>
    <d v="2026-04-20T16:53:14"/>
    <x v="593"/>
    <n v="1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"/>
    <x v="19"/>
    <x v="2"/>
    <d v="2026-04-20T16:53:14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0"/>
    <x v="19"/>
    <x v="2"/>
    <d v="2026-04-20T16:53:1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6"/>
    <x v="19"/>
    <x v="2"/>
    <d v="2026-04-20T16:53:14"/>
    <x v="593"/>
    <n v="506"/>
    <n v="8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"/>
    <x v="19"/>
    <x v="2"/>
    <d v="2026-04-20T16:53:14"/>
    <x v="194"/>
    <n v="3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2"/>
    <x v="19"/>
    <x v="2"/>
    <d v="2026-04-20T16:53:1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5"/>
    <x v="19"/>
    <x v="2"/>
    <d v="2026-04-20T16:53:14"/>
    <x v="150"/>
    <n v="4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4"/>
    <x v="19"/>
    <x v="2"/>
    <d v="2026-04-20T16:53:1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1"/>
    <x v="21"/>
    <x v="1"/>
    <d v="2026-04-20T16:53:15"/>
    <x v="578"/>
    <n v="24.8"/>
    <n v="29.6"/>
    <n v="1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0"/>
    <x v="21"/>
    <x v="1"/>
    <d v="2026-04-20T16:53:15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"/>
    <x v="21"/>
    <x v="1"/>
    <d v="2026-04-20T16:53:15"/>
    <x v="18"/>
    <m/>
    <m/>
    <n v="2"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2"/>
    <x v="21"/>
    <x v="1"/>
    <d v="2026-04-20T16:53:15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3"/>
    <x v="21"/>
    <x v="1"/>
    <d v="2026-04-20T16:53:15"/>
    <x v="107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9"/>
    <x v="36"/>
    <x v="7"/>
    <d v="2026-04-20T16:53:1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2"/>
    <x v="36"/>
    <x v="7"/>
    <d v="2026-04-20T16:53:18"/>
    <x v="30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4"/>
    <x v="36"/>
    <x v="7"/>
    <d v="2026-04-20T16:53:1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5"/>
    <x v="36"/>
    <x v="7"/>
    <d v="2026-04-20T16:53:1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6"/>
    <x v="36"/>
    <x v="7"/>
    <d v="2026-04-20T16:53:18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"/>
    <x v="36"/>
    <x v="7"/>
    <d v="2026-04-20T16:53:1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9"/>
    <x v="37"/>
    <x v="7"/>
    <d v="2026-04-20T16:53:19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10"/>
    <x v="37"/>
    <x v="7"/>
    <d v="2026-04-20T16:53:19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11"/>
    <x v="37"/>
    <x v="7"/>
    <d v="2026-04-20T16:53:1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2"/>
    <x v="37"/>
    <x v="7"/>
    <d v="2026-04-20T16:53:19"/>
    <x v="90"/>
    <n v="1"/>
    <n v="4"/>
    <m/>
    <m/>
    <n v="1"/>
    <m/>
    <m/>
    <m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4"/>
    <x v="37"/>
    <x v="7"/>
    <d v="2026-04-20T16:53:19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5"/>
    <x v="37"/>
    <x v="7"/>
    <d v="2026-04-20T16:53:1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6"/>
    <x v="37"/>
    <x v="7"/>
    <d v="2026-04-20T16:53:19"/>
    <x v="132"/>
    <n v="1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"/>
    <x v="37"/>
    <x v="7"/>
    <d v="2026-04-20T16:53:19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8"/>
    <x v="38"/>
    <x v="7"/>
    <d v="2026-04-20T16:53:19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9"/>
    <x v="38"/>
    <x v="7"/>
    <d v="2026-04-20T16:53:19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11"/>
    <x v="38"/>
    <x v="7"/>
    <d v="2026-04-20T16:53:1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5"/>
    <x v="12"/>
    <x v="1"/>
    <d v="2026-04-20T16:53:10"/>
    <x v="26"/>
    <n v="10"/>
    <n v="7"/>
    <n v="0"/>
    <n v="1"/>
    <n v="6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6"/>
    <x v="12"/>
    <x v="1"/>
    <d v="2026-04-20T16:53:10"/>
    <x v="9"/>
    <n v="2"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7"/>
    <x v="12"/>
    <x v="1"/>
    <d v="2026-04-20T16:53:10"/>
    <x v="15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8"/>
    <x v="12"/>
    <x v="1"/>
    <d v="2026-04-20T16:53:10"/>
    <x v="594"/>
    <n v="0"/>
    <n v="11.2"/>
    <n v="14.4"/>
    <n v="9.1999999999999993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9"/>
    <x v="12"/>
    <x v="1"/>
    <d v="2026-04-20T16:53:10"/>
    <x v="49"/>
    <n v="0"/>
    <n v="4.8"/>
    <n v="2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0"/>
    <x v="12"/>
    <x v="1"/>
    <d v="2026-04-20T16:53:10"/>
    <x v="117"/>
    <n v="7"/>
    <n v="6"/>
    <n v="1"/>
    <n v="0"/>
    <n v="0"/>
    <n v="3"/>
    <n v="1"/>
    <n v="7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4"/>
    <x v="12"/>
    <x v="1"/>
    <d v="2026-04-20T16:53:10"/>
    <x v="86"/>
    <n v="6"/>
    <n v="5"/>
    <m/>
    <n v="4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"/>
    <x v="12"/>
    <x v="1"/>
    <d v="2026-04-20T16:53:10"/>
    <x v="595"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"/>
    <x v="12"/>
    <x v="1"/>
    <d v="2026-04-20T16:53:10"/>
    <x v="186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9"/>
    <x v="12"/>
    <x v="1"/>
    <d v="2026-04-20T16:53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0"/>
    <x v="12"/>
    <x v="1"/>
    <d v="2026-04-20T16:53:10"/>
    <x v="184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6"/>
    <x v="39"/>
    <x v="7"/>
    <d v="2026-04-20T16:53:20"/>
    <x v="190"/>
    <n v="1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7"/>
    <x v="39"/>
    <x v="7"/>
    <d v="2026-04-20T16:53:20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28"/>
    <x v="39"/>
    <x v="7"/>
    <d v="2026-04-20T16:53:2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8"/>
    <x v="40"/>
    <x v="9"/>
    <d v="2026-04-20T16:53:21"/>
    <x v="9"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9"/>
    <x v="40"/>
    <x v="9"/>
    <d v="2026-04-20T16:53:21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10"/>
    <x v="40"/>
    <x v="9"/>
    <d v="2026-04-20T16:53:21"/>
    <x v="43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2"/>
    <x v="49"/>
    <x v="5"/>
    <d v="2026-04-20T16:53:30"/>
    <x v="30"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4"/>
    <x v="49"/>
    <x v="5"/>
    <d v="2026-04-20T16:53:30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6"/>
    <x v="49"/>
    <x v="5"/>
    <d v="2026-04-20T16:53:30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8"/>
    <x v="50"/>
    <x v="10"/>
    <d v="2026-04-20T16:53:30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9"/>
    <x v="50"/>
    <x v="10"/>
    <d v="2026-04-20T16:53:30"/>
    <x v="15"/>
    <m/>
    <m/>
    <m/>
    <m/>
    <m/>
    <n v="8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11"/>
    <x v="50"/>
    <x v="10"/>
    <d v="2026-04-20T16:53:3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2"/>
    <x v="50"/>
    <x v="10"/>
    <d v="2026-04-20T16:53:30"/>
    <x v="15"/>
    <n v="8"/>
    <n v="8"/>
    <m/>
    <m/>
    <n v="1"/>
    <n v="4"/>
    <n v="3"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4"/>
    <x v="50"/>
    <x v="10"/>
    <d v="2026-04-20T16:53:30"/>
    <x v="516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5"/>
    <x v="50"/>
    <x v="10"/>
    <d v="2026-04-20T16:53:3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6"/>
    <x v="50"/>
    <x v="10"/>
    <d v="2026-04-20T16:53:30"/>
    <x v="516"/>
    <n v="53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"/>
    <x v="50"/>
    <x v="10"/>
    <d v="2026-04-20T16:53:30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8"/>
    <x v="57"/>
    <x v="10"/>
    <d v="2026-04-20T16:53:31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9"/>
    <x v="57"/>
    <x v="10"/>
    <d v="2026-04-20T16:53:31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11"/>
    <x v="57"/>
    <x v="10"/>
    <d v="2026-04-20T16:53:3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2"/>
    <x v="57"/>
    <x v="10"/>
    <d v="2026-04-20T16:53:31"/>
    <x v="9"/>
    <n v="3"/>
    <n v="7"/>
    <m/>
    <m/>
    <n v="1"/>
    <n v="1"/>
    <n v="2"/>
    <n v="5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4"/>
    <x v="57"/>
    <x v="10"/>
    <d v="2026-04-20T16:53:31"/>
    <x v="185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5"/>
    <x v="57"/>
    <x v="10"/>
    <d v="2026-04-20T16:53:31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7"/>
    <x v="53"/>
    <x v="11"/>
    <d v="2026-04-20T16:53:3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9"/>
    <x v="54"/>
    <x v="11"/>
    <d v="2026-04-20T16:53:35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11"/>
    <x v="54"/>
    <x v="11"/>
    <d v="2026-04-20T16:53:35"/>
    <x v="50"/>
    <n v="1.6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0"/>
    <x v="54"/>
    <x v="11"/>
    <d v="2026-04-20T16:53:3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1"/>
    <x v="54"/>
    <x v="11"/>
    <d v="2026-04-20T16:53:3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2"/>
    <x v="54"/>
    <x v="11"/>
    <d v="2026-04-20T16:53:35"/>
    <x v="69"/>
    <n v="2"/>
    <n v="2"/>
    <m/>
    <n v="1"/>
    <n v="1"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3"/>
    <x v="54"/>
    <x v="11"/>
    <d v="2026-04-20T16:53:35"/>
    <x v="30"/>
    <m/>
    <n v="1"/>
    <m/>
    <m/>
    <m/>
    <m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4"/>
    <x v="54"/>
    <x v="11"/>
    <d v="2026-04-20T16:53:35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5"/>
    <x v="54"/>
    <x v="11"/>
    <d v="2026-04-20T16:53:3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6"/>
    <x v="54"/>
    <x v="11"/>
    <d v="2026-04-20T16:53:35"/>
    <x v="173"/>
    <n v="2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7"/>
    <x v="54"/>
    <x v="11"/>
    <d v="2026-04-20T16:53:35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8"/>
    <x v="58"/>
    <x v="11"/>
    <d v="2026-04-20T16:53:36"/>
    <x v="21"/>
    <m/>
    <m/>
    <m/>
    <n v="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9"/>
    <x v="58"/>
    <x v="11"/>
    <d v="2026-04-20T16:53:36"/>
    <x v="98"/>
    <m/>
    <m/>
    <m/>
    <m/>
    <m/>
    <n v="14"/>
    <n v="2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10"/>
    <x v="58"/>
    <x v="11"/>
    <d v="2026-04-20T16:53:36"/>
    <x v="117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11"/>
    <x v="58"/>
    <x v="11"/>
    <d v="2026-04-20T16:53:36"/>
    <x v="49"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2"/>
    <x v="58"/>
    <x v="11"/>
    <d v="2026-04-20T16:53:36"/>
    <x v="192"/>
    <n v="17"/>
    <n v="26"/>
    <m/>
    <n v="1"/>
    <n v="1"/>
    <n v="3"/>
    <n v="9"/>
    <n v="7"/>
    <n v="10"/>
    <n v="1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16"/>
    <x v="58"/>
    <x v="11"/>
    <d v="2026-04-20T16:53:36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7"/>
    <x v="86"/>
    <x v="12"/>
    <d v="2026-04-20T16:53:4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8"/>
    <x v="75"/>
    <x v="12"/>
    <d v="2026-04-20T16:53:43"/>
    <x v="48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9"/>
    <x v="75"/>
    <x v="12"/>
    <d v="2026-04-20T16:53:43"/>
    <x v="21"/>
    <m/>
    <m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10"/>
    <x v="75"/>
    <x v="12"/>
    <d v="2026-04-20T16:53:43"/>
    <x v="69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11"/>
    <x v="75"/>
    <x v="12"/>
    <d v="2026-04-20T16:53:43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2"/>
    <x v="75"/>
    <x v="12"/>
    <d v="2026-04-20T16:53:43"/>
    <x v="190"/>
    <n v="10"/>
    <n v="19"/>
    <m/>
    <m/>
    <n v="2"/>
    <n v="7"/>
    <n v="4"/>
    <n v="7"/>
    <n v="5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4"/>
    <x v="75"/>
    <x v="12"/>
    <d v="2026-04-20T16:53:43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5"/>
    <x v="75"/>
    <x v="12"/>
    <d v="2026-04-20T16:53:4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6"/>
    <x v="75"/>
    <x v="12"/>
    <d v="2026-04-20T16:53:43"/>
    <x v="170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7"/>
    <x v="75"/>
    <x v="12"/>
    <d v="2026-04-20T16:53:43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4"/>
    <x v="76"/>
    <x v="12"/>
    <d v="2026-04-20T16:53:43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6"/>
    <x v="76"/>
    <x v="12"/>
    <d v="2026-04-20T16:53:43"/>
    <x v="1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8"/>
    <x v="77"/>
    <x v="12"/>
    <d v="2026-04-20T16:53:4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9"/>
    <x v="77"/>
    <x v="12"/>
    <d v="2026-04-20T16:53:44"/>
    <x v="193"/>
    <m/>
    <m/>
    <m/>
    <m/>
    <m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0"/>
    <x v="77"/>
    <x v="12"/>
    <d v="2026-04-20T16:53:44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1"/>
    <x v="77"/>
    <x v="12"/>
    <d v="2026-04-20T16:53:44"/>
    <x v="1"/>
    <n v="0.8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"/>
    <x v="77"/>
    <x v="12"/>
    <d v="2026-04-20T16:53:44"/>
    <x v="29"/>
    <n v="15"/>
    <n v="17"/>
    <n v="1"/>
    <m/>
    <n v="3"/>
    <n v="1"/>
    <m/>
    <n v="10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0"/>
    <x v="96"/>
    <x v="10"/>
    <d v="2026-04-20T16:53:5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1"/>
    <x v="96"/>
    <x v="10"/>
    <d v="2026-04-20T16:53:51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12"/>
    <x v="96"/>
    <x v="10"/>
    <d v="2026-04-20T16:53:5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2"/>
    <x v="96"/>
    <x v="10"/>
    <d v="2026-04-20T16:53:51"/>
    <x v="173"/>
    <n v="20"/>
    <n v="28"/>
    <n v="1"/>
    <m/>
    <n v="3"/>
    <n v="5"/>
    <n v="6"/>
    <n v="13"/>
    <n v="15"/>
    <n v="3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3"/>
    <x v="96"/>
    <x v="10"/>
    <d v="2026-04-20T16:53:51"/>
    <x v="43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4"/>
    <x v="96"/>
    <x v="10"/>
    <d v="2026-04-20T16:53:51"/>
    <x v="596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5"/>
    <x v="96"/>
    <x v="10"/>
    <d v="2026-04-20T16:53:51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6"/>
    <x v="96"/>
    <x v="10"/>
    <d v="2026-04-20T16:53:51"/>
    <x v="596"/>
    <n v="7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7"/>
    <x v="96"/>
    <x v="10"/>
    <d v="2026-04-20T16:53:51"/>
    <x v="132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9"/>
    <x v="97"/>
    <x v="6"/>
    <d v="2026-04-20T16:53:52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2"/>
    <x v="97"/>
    <x v="6"/>
    <d v="2026-04-20T16:53:52"/>
    <x v="43"/>
    <n v="2"/>
    <m/>
    <m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4"/>
    <x v="97"/>
    <x v="6"/>
    <d v="2026-04-20T16:53:52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6"/>
    <x v="97"/>
    <x v="6"/>
    <d v="2026-04-20T16:53:52"/>
    <x v="15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8"/>
    <x v="98"/>
    <x v="4"/>
    <d v="2026-04-20T16:53:52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9"/>
    <x v="98"/>
    <x v="4"/>
    <d v="2026-04-20T16:53:52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0"/>
    <x v="98"/>
    <x v="4"/>
    <d v="2026-04-20T16:53:52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2"/>
    <x v="98"/>
    <x v="4"/>
    <d v="2026-04-20T16:53:52"/>
    <x v="1"/>
    <n v="5"/>
    <n v="3"/>
    <m/>
    <m/>
    <m/>
    <n v="2"/>
    <m/>
    <n v="2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4"/>
    <x v="110"/>
    <x v="9"/>
    <d v="2026-04-20T16:54:00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5"/>
    <x v="110"/>
    <x v="9"/>
    <d v="2026-04-20T16:54:00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6"/>
    <x v="110"/>
    <x v="9"/>
    <d v="2026-04-20T16:54:00"/>
    <x v="191"/>
    <n v="47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"/>
    <x v="110"/>
    <x v="9"/>
    <d v="2026-04-20T16:54:00"/>
    <x v="26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5"/>
    <x v="110"/>
    <x v="9"/>
    <d v="2026-04-20T16:54:0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4"/>
    <x v="110"/>
    <x v="9"/>
    <d v="2026-04-20T16:54:0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9"/>
    <x v="111"/>
    <x v="5"/>
    <d v="2026-04-20T16:54:0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2"/>
    <x v="111"/>
    <x v="5"/>
    <d v="2026-04-20T16:54:00"/>
    <x v="30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4"/>
    <x v="111"/>
    <x v="5"/>
    <d v="2026-04-20T16:54:00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6"/>
    <x v="111"/>
    <x v="5"/>
    <d v="2026-04-20T16:54:00"/>
    <x v="76"/>
    <n v="18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8"/>
    <x v="112"/>
    <x v="12"/>
    <d v="2026-04-20T16:54:01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9"/>
    <x v="112"/>
    <x v="12"/>
    <d v="2026-04-20T16:54:0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"/>
    <x v="112"/>
    <x v="12"/>
    <d v="2026-04-20T16:54:01"/>
    <x v="1"/>
    <n v="6"/>
    <n v="2"/>
    <m/>
    <m/>
    <m/>
    <n v="4"/>
    <n v="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4"/>
    <x v="112"/>
    <x v="12"/>
    <d v="2026-04-20T16:54:01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6"/>
    <x v="112"/>
    <x v="12"/>
    <d v="2026-04-20T16:54:01"/>
    <x v="63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8"/>
    <x v="113"/>
    <x v="9"/>
    <d v="2026-04-20T16:54:01"/>
    <x v="21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9"/>
    <x v="113"/>
    <x v="9"/>
    <d v="2026-04-20T16:54:01"/>
    <x v="21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0"/>
    <x v="113"/>
    <x v="9"/>
    <d v="2026-04-20T16:54:01"/>
    <x v="9"/>
    <m/>
    <m/>
    <m/>
    <m/>
    <m/>
    <m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1"/>
    <x v="113"/>
    <x v="9"/>
    <d v="2026-04-20T16:54:01"/>
    <x v="1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3"/>
    <x v="113"/>
    <x v="9"/>
    <d v="2026-04-20T16:54:01"/>
    <x v="229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2"/>
    <x v="113"/>
    <x v="9"/>
    <d v="2026-04-20T16:54:01"/>
    <x v="29"/>
    <n v="17"/>
    <n v="15"/>
    <m/>
    <n v="2"/>
    <m/>
    <n v="7"/>
    <n v="6"/>
    <n v="5"/>
    <n v="5"/>
    <n v="4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4"/>
    <x v="113"/>
    <x v="9"/>
    <d v="2026-04-20T16:54:01"/>
    <x v="73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5"/>
    <x v="113"/>
    <x v="9"/>
    <d v="2026-04-20T16:54:01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6"/>
    <x v="113"/>
    <x v="9"/>
    <d v="2026-04-20T16:54:01"/>
    <x v="73"/>
    <n v="6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"/>
    <x v="113"/>
    <x v="9"/>
    <d v="2026-04-20T16:54:01"/>
    <x v="26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8"/>
    <x v="114"/>
    <x v="13"/>
    <d v="2026-04-20T16:54:02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9"/>
    <x v="114"/>
    <x v="13"/>
    <d v="2026-04-20T16:54:02"/>
    <x v="92"/>
    <m/>
    <m/>
    <m/>
    <m/>
    <m/>
    <n v="12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0"/>
    <x v="114"/>
    <x v="13"/>
    <d v="2026-04-20T16:54:02"/>
    <x v="1"/>
    <m/>
    <m/>
    <m/>
    <m/>
    <m/>
    <m/>
    <m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1"/>
    <x v="114"/>
    <x v="13"/>
    <d v="2026-04-20T16:54:02"/>
    <x v="83"/>
    <n v="5.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0"/>
    <x v="114"/>
    <x v="13"/>
    <d v="2026-04-20T16:54:02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"/>
    <x v="114"/>
    <x v="13"/>
    <d v="2026-04-20T16:54:0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3"/>
    <x v="114"/>
    <x v="13"/>
    <d v="2026-04-20T16:54:02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"/>
    <x v="114"/>
    <x v="13"/>
    <d v="2026-04-20T16:54:02"/>
    <x v="190"/>
    <n v="14"/>
    <n v="15"/>
    <n v="3"/>
    <n v="0"/>
    <n v="1"/>
    <n v="4"/>
    <n v="0"/>
    <n v="6"/>
    <n v="7"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3"/>
    <x v="114"/>
    <x v="13"/>
    <d v="2026-04-20T16:54:02"/>
    <x v="30"/>
    <n v="1"/>
    <n v="0"/>
    <n v="0"/>
    <n v="0"/>
    <n v="0"/>
    <n v="0"/>
    <n v="0"/>
    <n v="1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5"/>
    <x v="114"/>
    <x v="13"/>
    <d v="2026-04-20T16:54:02"/>
    <x v="30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"/>
    <x v="114"/>
    <x v="13"/>
    <d v="2026-04-20T16:54:02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5"/>
    <x v="114"/>
    <x v="13"/>
    <d v="2026-04-20T16:54:02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9"/>
    <x v="114"/>
    <x v="13"/>
    <d v="2026-04-20T16:54:0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6"/>
    <x v="114"/>
    <x v="13"/>
    <d v="2026-04-20T16:54:02"/>
    <x v="228"/>
    <n v="33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7"/>
    <x v="114"/>
    <x v="13"/>
    <d v="2026-04-20T16:54:02"/>
    <x v="145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31"/>
    <x v="114"/>
    <x v="13"/>
    <d v="2026-04-20T16:54:0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8"/>
    <x v="115"/>
    <x v="1"/>
    <d v="2026-04-20T16:54:02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9"/>
    <x v="115"/>
    <x v="1"/>
    <d v="2026-04-20T16:54:02"/>
    <x v="57"/>
    <m/>
    <m/>
    <m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0"/>
    <x v="115"/>
    <x v="1"/>
    <d v="2026-04-20T16:54:02"/>
    <x v="145"/>
    <m/>
    <m/>
    <m/>
    <m/>
    <m/>
    <m/>
    <m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1"/>
    <x v="115"/>
    <x v="1"/>
    <d v="2026-04-20T16:54:02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3"/>
    <x v="115"/>
    <x v="1"/>
    <d v="2026-04-20T16:54:02"/>
    <x v="64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22"/>
    <x v="115"/>
    <x v="1"/>
    <d v="2026-04-20T16:54:02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23"/>
    <x v="115"/>
    <x v="1"/>
    <d v="2026-04-20T16:54:02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2"/>
    <x v="115"/>
    <x v="1"/>
    <d v="2026-04-20T16:54:02"/>
    <x v="195"/>
    <n v="11"/>
    <n v="22"/>
    <m/>
    <m/>
    <n v="2"/>
    <n v="5"/>
    <n v="4"/>
    <n v="8"/>
    <n v="6"/>
    <n v="7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4"/>
    <x v="115"/>
    <x v="1"/>
    <d v="2026-04-20T16:54:02"/>
    <x v="4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5"/>
    <x v="115"/>
    <x v="1"/>
    <d v="2026-04-20T16:54:02"/>
    <x v="4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7"/>
    <x v="115"/>
    <x v="1"/>
    <d v="2026-04-20T16:54:0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20"/>
    <x v="115"/>
    <x v="1"/>
    <d v="2026-04-20T16:54:02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4"/>
    <x v="115"/>
    <x v="1"/>
    <d v="2026-04-20T16:54:02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6"/>
    <x v="115"/>
    <x v="1"/>
    <d v="2026-04-20T16:54:02"/>
    <x v="147"/>
    <n v="3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8"/>
    <x v="119"/>
    <x v="1"/>
    <d v="2026-04-20T16:54:03"/>
    <x v="15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9"/>
    <x v="119"/>
    <x v="1"/>
    <d v="2026-04-20T16:54:03"/>
    <x v="192"/>
    <m/>
    <m/>
    <m/>
    <m/>
    <m/>
    <n v="30"/>
    <n v="1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0"/>
    <x v="119"/>
    <x v="1"/>
    <d v="2026-04-20T16:54:03"/>
    <x v="26"/>
    <m/>
    <m/>
    <m/>
    <m/>
    <m/>
    <m/>
    <m/>
    <n v="5"/>
    <m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1"/>
    <x v="119"/>
    <x v="1"/>
    <d v="2026-04-20T16:54:03"/>
    <x v="33"/>
    <n v="2.4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0"/>
    <x v="119"/>
    <x v="1"/>
    <d v="2026-04-20T16:54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"/>
    <x v="119"/>
    <x v="1"/>
    <d v="2026-04-20T16:54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23"/>
    <x v="119"/>
    <x v="1"/>
    <d v="2026-04-20T16:54:03"/>
    <x v="575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2"/>
    <x v="119"/>
    <x v="1"/>
    <d v="2026-04-20T16:54:03"/>
    <x v="76"/>
    <n v="17"/>
    <n v="34"/>
    <n v="2"/>
    <n v="2"/>
    <n v="4"/>
    <n v="3"/>
    <n v="5"/>
    <n v="15"/>
    <n v="6"/>
    <n v="6"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3"/>
    <x v="119"/>
    <x v="1"/>
    <d v="2026-04-20T16:54:03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5"/>
    <x v="119"/>
    <x v="1"/>
    <d v="2026-04-20T16:54:03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6"/>
    <x v="119"/>
    <x v="1"/>
    <d v="2026-04-20T16:54:0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20"/>
    <x v="119"/>
    <x v="1"/>
    <d v="2026-04-20T16:54:03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4"/>
    <x v="119"/>
    <x v="1"/>
    <d v="2026-04-20T16:54:03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5"/>
    <x v="119"/>
    <x v="1"/>
    <d v="2026-04-20T16:54:03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6"/>
    <x v="119"/>
    <x v="1"/>
    <d v="2026-04-20T16:54:03"/>
    <x v="226"/>
    <n v="24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7"/>
    <x v="119"/>
    <x v="1"/>
    <d v="2026-04-20T16:54:03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"/>
    <x v="120"/>
    <x v="1"/>
    <d v="2026-04-20T16:54:03"/>
    <x v="21"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9"/>
    <x v="120"/>
    <x v="1"/>
    <d v="2026-04-20T16:54:03"/>
    <x v="301"/>
    <m/>
    <m/>
    <m/>
    <m/>
    <m/>
    <n v="3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0"/>
    <x v="120"/>
    <x v="1"/>
    <d v="2026-04-20T16:54:03"/>
    <x v="145"/>
    <m/>
    <m/>
    <m/>
    <m/>
    <m/>
    <m/>
    <m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1"/>
    <x v="120"/>
    <x v="1"/>
    <d v="2026-04-20T16:54:03"/>
    <x v="318"/>
    <n v="3.2"/>
    <n v="7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22"/>
    <x v="120"/>
    <x v="1"/>
    <d v="2026-04-20T16:54:03"/>
    <x v="41"/>
    <m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23"/>
    <x v="120"/>
    <x v="1"/>
    <d v="2026-04-20T16:54:03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2"/>
    <x v="120"/>
    <x v="1"/>
    <d v="2026-04-20T16:54:03"/>
    <x v="60"/>
    <n v="29"/>
    <n v="31"/>
    <n v="1"/>
    <n v="3"/>
    <n v="4"/>
    <n v="4"/>
    <n v="8"/>
    <n v="19"/>
    <n v="13"/>
    <n v="7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5"/>
    <x v="120"/>
    <x v="1"/>
    <d v="2026-04-20T16:54:03"/>
    <x v="43"/>
    <n v="2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4"/>
    <x v="120"/>
    <x v="1"/>
    <d v="2026-04-20T16:54:03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5"/>
    <x v="120"/>
    <x v="1"/>
    <d v="2026-04-20T16:54:0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6"/>
    <x v="120"/>
    <x v="1"/>
    <d v="2026-04-20T16:54:03"/>
    <x v="45"/>
    <n v="2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"/>
    <x v="120"/>
    <x v="1"/>
    <d v="2026-04-20T16:54:03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8"/>
    <x v="121"/>
    <x v="9"/>
    <d v="2026-04-20T16:54:04"/>
    <x v="301"/>
    <m/>
    <m/>
    <m/>
    <n v="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9"/>
    <x v="121"/>
    <x v="9"/>
    <d v="2026-04-20T16:54:04"/>
    <x v="473"/>
    <m/>
    <m/>
    <m/>
    <m/>
    <m/>
    <n v="7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2"/>
    <x v="107"/>
    <x v="10"/>
    <d v="2026-04-20T16:53:58"/>
    <x v="90"/>
    <n v="2"/>
    <n v="3"/>
    <m/>
    <m/>
    <n v="1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4"/>
    <x v="107"/>
    <x v="10"/>
    <d v="2026-04-20T16:53:58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5"/>
    <x v="107"/>
    <x v="10"/>
    <d v="2026-04-20T16:53:58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4"/>
    <x v="107"/>
    <x v="10"/>
    <d v="2026-04-20T16:53:58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5"/>
    <x v="107"/>
    <x v="10"/>
    <d v="2026-04-20T16:53:58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6"/>
    <x v="107"/>
    <x v="10"/>
    <d v="2026-04-20T16:53:58"/>
    <x v="132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7"/>
    <x v="107"/>
    <x v="10"/>
    <d v="2026-04-20T16:53:58"/>
    <x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8"/>
    <x v="108"/>
    <x v="8"/>
    <d v="2026-04-20T16:53:59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9"/>
    <x v="108"/>
    <x v="8"/>
    <d v="2026-04-20T16:53:59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10"/>
    <x v="108"/>
    <x v="8"/>
    <d v="2026-04-20T16:53:5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11"/>
    <x v="108"/>
    <x v="8"/>
    <d v="2026-04-20T16:53:59"/>
    <x v="277"/>
    <n v="3.2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2"/>
    <x v="108"/>
    <x v="8"/>
    <d v="2026-04-20T16:53:59"/>
    <x v="117"/>
    <n v="9"/>
    <n v="4"/>
    <n v="1"/>
    <n v="1"/>
    <n v="1"/>
    <n v="1"/>
    <n v="3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4"/>
    <x v="108"/>
    <x v="8"/>
    <d v="2026-04-20T16:53:59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5"/>
    <x v="108"/>
    <x v="8"/>
    <d v="2026-04-20T16:53:59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6"/>
    <x v="108"/>
    <x v="8"/>
    <d v="2026-04-20T16:53:59"/>
    <x v="195"/>
    <n v="1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7"/>
    <x v="108"/>
    <x v="8"/>
    <d v="2026-04-20T16:53:59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8"/>
    <x v="109"/>
    <x v="8"/>
    <d v="2026-04-20T16:53:59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9"/>
    <x v="109"/>
    <x v="8"/>
    <d v="2026-04-20T16:53:59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0"/>
    <x v="109"/>
    <x v="8"/>
    <d v="2026-04-20T16:53:59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1"/>
    <x v="109"/>
    <x v="8"/>
    <d v="2026-04-20T16:53:59"/>
    <x v="112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2"/>
    <x v="109"/>
    <x v="8"/>
    <d v="2026-04-20T16:53:59"/>
    <x v="117"/>
    <n v="7"/>
    <n v="6"/>
    <n v="1"/>
    <n v="0"/>
    <n v="0"/>
    <n v="1"/>
    <n v="0"/>
    <n v="4"/>
    <n v="4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4"/>
    <x v="109"/>
    <x v="8"/>
    <d v="2026-04-20T16:53:59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5"/>
    <x v="109"/>
    <x v="8"/>
    <d v="2026-04-20T16:53:5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6"/>
    <x v="109"/>
    <x v="8"/>
    <d v="2026-04-20T16:53:59"/>
    <x v="202"/>
    <n v="1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7"/>
    <x v="109"/>
    <x v="8"/>
    <d v="2026-04-20T16:53:59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8"/>
    <x v="110"/>
    <x v="9"/>
    <d v="2026-04-20T16:54:00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9"/>
    <x v="110"/>
    <x v="9"/>
    <d v="2026-04-20T16:54:00"/>
    <x v="167"/>
    <m/>
    <m/>
    <m/>
    <m/>
    <m/>
    <n v="2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0"/>
    <x v="110"/>
    <x v="9"/>
    <d v="2026-04-20T16:54:00"/>
    <x v="90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1"/>
    <x v="110"/>
    <x v="9"/>
    <d v="2026-04-20T16:54:00"/>
    <x v="99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0"/>
    <x v="110"/>
    <x v="9"/>
    <d v="2026-04-20T16:54:0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"/>
    <x v="110"/>
    <x v="9"/>
    <d v="2026-04-20T16:54:00"/>
    <x v="69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2"/>
    <x v="110"/>
    <x v="9"/>
    <d v="2026-04-20T16:54:0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"/>
    <x v="110"/>
    <x v="9"/>
    <d v="2026-04-20T16:54:00"/>
    <x v="21"/>
    <n v="6"/>
    <n v="18"/>
    <m/>
    <n v="2"/>
    <n v="1"/>
    <m/>
    <n v="3"/>
    <n v="10"/>
    <n v="4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"/>
    <x v="110"/>
    <x v="9"/>
    <d v="2026-04-20T16:54:00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7"/>
    <x v="123"/>
    <x v="9"/>
    <d v="2026-04-20T16:54:05"/>
    <x v="43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20"/>
    <x v="123"/>
    <x v="9"/>
    <d v="2026-04-20T16:54:05"/>
    <x v="43"/>
    <n v="2"/>
    <n v="0"/>
    <n v="0"/>
    <n v="0"/>
    <n v="0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4"/>
    <x v="123"/>
    <x v="9"/>
    <d v="2026-04-20T16:54:05"/>
    <x v="416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5"/>
    <x v="123"/>
    <x v="9"/>
    <d v="2026-04-20T16:54:05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6"/>
    <x v="123"/>
    <x v="9"/>
    <d v="2026-04-20T16:54:05"/>
    <x v="416"/>
    <n v="65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7"/>
    <x v="123"/>
    <x v="9"/>
    <d v="2026-04-20T16:54:05"/>
    <x v="167"/>
    <n v="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8"/>
    <x v="124"/>
    <x v="2"/>
    <d v="2026-04-20T16:54:05"/>
    <x v="21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9"/>
    <x v="124"/>
    <x v="2"/>
    <d v="2026-04-20T16:54:05"/>
    <x v="412"/>
    <m/>
    <m/>
    <m/>
    <m/>
    <m/>
    <n v="3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0"/>
    <x v="124"/>
    <x v="2"/>
    <d v="2026-04-20T16:54:05"/>
    <x v="18"/>
    <m/>
    <m/>
    <m/>
    <m/>
    <m/>
    <m/>
    <m/>
    <n v="7"/>
    <m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1"/>
    <x v="124"/>
    <x v="2"/>
    <d v="2026-04-20T16:54:05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0"/>
    <x v="124"/>
    <x v="2"/>
    <d v="2026-04-20T16:54:0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"/>
    <x v="124"/>
    <x v="2"/>
    <d v="2026-04-20T16:54:05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2"/>
    <x v="124"/>
    <x v="2"/>
    <d v="2026-04-20T16:54:05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21"/>
    <x v="124"/>
    <x v="2"/>
    <d v="2026-04-20T16:54:05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22"/>
    <x v="124"/>
    <x v="2"/>
    <d v="2026-04-20T16:54:05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2"/>
    <x v="124"/>
    <x v="2"/>
    <d v="2026-04-20T16:54:05"/>
    <x v="60"/>
    <n v="21"/>
    <n v="39"/>
    <m/>
    <m/>
    <n v="3"/>
    <n v="7"/>
    <n v="5"/>
    <n v="18"/>
    <n v="15"/>
    <n v="7"/>
    <m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3"/>
    <x v="124"/>
    <x v="2"/>
    <d v="2026-04-20T16:54:05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6"/>
    <x v="129"/>
    <x v="2"/>
    <d v="2026-04-20T16:54:07"/>
    <x v="597"/>
    <n v="199"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"/>
    <x v="129"/>
    <x v="2"/>
    <d v="2026-04-20T16:54:07"/>
    <x v="208"/>
    <n v="15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"/>
    <x v="15"/>
    <x v="4"/>
    <d v="2026-04-20T16:53:12"/>
    <x v="119"/>
    <m/>
    <m/>
    <m/>
    <m/>
    <m/>
    <n v="1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0"/>
    <x v="15"/>
    <x v="4"/>
    <d v="2026-04-20T16:53:12"/>
    <x v="122"/>
    <m/>
    <m/>
    <m/>
    <m/>
    <m/>
    <m/>
    <m/>
    <n v="24"/>
    <m/>
    <n v="18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1"/>
    <x v="15"/>
    <x v="4"/>
    <d v="2026-04-20T16:53:12"/>
    <x v="253"/>
    <n v="4"/>
    <n v="5.6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0"/>
    <x v="15"/>
    <x v="4"/>
    <d v="2026-04-20T16:53:12"/>
    <x v="39"/>
    <m/>
    <m/>
    <m/>
    <n v="0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"/>
    <x v="15"/>
    <x v="4"/>
    <d v="2026-04-20T16:53:12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6"/>
    <x v="15"/>
    <x v="4"/>
    <d v="2026-04-20T16:53:12"/>
    <x v="0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2"/>
    <x v="15"/>
    <x v="4"/>
    <d v="2026-04-20T16:53:1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2"/>
    <x v="15"/>
    <x v="4"/>
    <d v="2026-04-20T16:53:12"/>
    <x v="41"/>
    <m/>
    <m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5"/>
    <x v="127"/>
    <x v="1"/>
    <d v="2026-04-20T15:40:0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6"/>
    <x v="127"/>
    <x v="1"/>
    <d v="2026-04-20T15:40:00"/>
    <x v="45"/>
    <n v="2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"/>
    <x v="127"/>
    <x v="1"/>
    <d v="2026-04-20T15:40:00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5"/>
    <x v="128"/>
    <x v="2"/>
    <d v="2026-04-20T15:40:00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6"/>
    <x v="128"/>
    <x v="2"/>
    <d v="2026-04-20T15:40:00"/>
    <x v="598"/>
    <n v="181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"/>
    <x v="128"/>
    <x v="2"/>
    <d v="2026-04-20T15:40:00"/>
    <x v="21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5"/>
    <x v="128"/>
    <x v="2"/>
    <d v="2026-04-20T15:40:00"/>
    <x v="211"/>
    <n v="2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"/>
    <x v="77"/>
    <x v="12"/>
    <d v="2026-04-20T16:53:44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5"/>
    <x v="77"/>
    <x v="12"/>
    <d v="2026-04-20T16:53:44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6"/>
    <x v="77"/>
    <x v="12"/>
    <d v="2026-04-20T16:53:44"/>
    <x v="382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"/>
    <x v="77"/>
    <x v="12"/>
    <d v="2026-04-20T16:53:44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8"/>
    <x v="78"/>
    <x v="12"/>
    <d v="2026-04-20T16:53:4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9"/>
    <x v="78"/>
    <x v="12"/>
    <d v="2026-04-20T16:53:44"/>
    <x v="10"/>
    <m/>
    <m/>
    <m/>
    <m/>
    <m/>
    <n v="10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10"/>
    <x v="78"/>
    <x v="12"/>
    <d v="2026-04-20T16:53:44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6"/>
    <x v="78"/>
    <x v="12"/>
    <d v="2026-04-20T16:53:4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"/>
    <x v="78"/>
    <x v="12"/>
    <d v="2026-04-20T16:53:44"/>
    <x v="86"/>
    <n v="5"/>
    <n v="6"/>
    <m/>
    <m/>
    <m/>
    <m/>
    <n v="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3"/>
    <x v="78"/>
    <x v="12"/>
    <d v="2026-04-20T16:53:44"/>
    <x v="30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4"/>
    <x v="78"/>
    <x v="12"/>
    <d v="2026-04-20T16:53:44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5"/>
    <x v="78"/>
    <x v="12"/>
    <d v="2026-04-20T16:53:44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7"/>
    <x v="78"/>
    <x v="12"/>
    <d v="2026-04-20T16:53:4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6"/>
    <x v="78"/>
    <x v="12"/>
    <d v="2026-04-20T16:53:44"/>
    <x v="226"/>
    <n v="27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"/>
    <x v="78"/>
    <x v="12"/>
    <d v="2026-04-20T16:53:44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8"/>
    <x v="78"/>
    <x v="12"/>
    <d v="2026-04-20T16:53:4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8"/>
    <x v="79"/>
    <x v="12"/>
    <d v="2026-04-20T16:53:45"/>
    <x v="15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9"/>
    <x v="79"/>
    <x v="12"/>
    <d v="2026-04-20T16:53:45"/>
    <x v="137"/>
    <m/>
    <m/>
    <m/>
    <m/>
    <m/>
    <n v="1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10"/>
    <x v="79"/>
    <x v="12"/>
    <d v="2026-04-20T16:53:45"/>
    <x v="2"/>
    <m/>
    <m/>
    <m/>
    <m/>
    <m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11"/>
    <x v="79"/>
    <x v="12"/>
    <d v="2026-04-20T16:53:45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22"/>
    <x v="79"/>
    <x v="12"/>
    <d v="2026-04-20T16:53:45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23"/>
    <x v="79"/>
    <x v="12"/>
    <d v="2026-04-20T16:53:45"/>
    <x v="148"/>
    <m/>
    <n v="2.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2"/>
    <x v="79"/>
    <x v="12"/>
    <d v="2026-04-20T16:53:45"/>
    <x v="167"/>
    <n v="9"/>
    <n v="18"/>
    <m/>
    <m/>
    <n v="3"/>
    <n v="4"/>
    <n v="4"/>
    <n v="8"/>
    <n v="5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15"/>
    <x v="79"/>
    <x v="12"/>
    <d v="2026-04-20T16:53:45"/>
    <x v="2"/>
    <n v="2"/>
    <n v="1"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4"/>
    <x v="79"/>
    <x v="12"/>
    <d v="2026-04-20T16:53:45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5"/>
    <x v="79"/>
    <x v="12"/>
    <d v="2026-04-20T16:53:4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6"/>
    <x v="79"/>
    <x v="12"/>
    <d v="2026-04-20T16:53:45"/>
    <x v="165"/>
    <n v="41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7"/>
    <x v="79"/>
    <x v="12"/>
    <d v="2026-04-20T16:53:45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9"/>
    <x v="80"/>
    <x v="12"/>
    <d v="2026-04-20T16:53:4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10"/>
    <x v="80"/>
    <x v="12"/>
    <d v="2026-04-20T16:53:45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11"/>
    <x v="80"/>
    <x v="12"/>
    <d v="2026-04-20T16:53:45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2"/>
    <x v="80"/>
    <x v="12"/>
    <d v="2026-04-20T16:53:45"/>
    <x v="0"/>
    <n v="4"/>
    <n v="2"/>
    <m/>
    <m/>
    <n v="1"/>
    <m/>
    <m/>
    <n v="3"/>
    <n v="1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4"/>
    <x v="80"/>
    <x v="12"/>
    <d v="2026-04-20T16:53:45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5"/>
    <x v="80"/>
    <x v="12"/>
    <d v="2026-04-20T16:53:4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6"/>
    <x v="80"/>
    <x v="12"/>
    <d v="2026-04-20T16:53:45"/>
    <x v="18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7"/>
    <x v="80"/>
    <x v="12"/>
    <d v="2026-04-20T16:53:4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9"/>
    <x v="81"/>
    <x v="3"/>
    <d v="2026-04-20T16:53:46"/>
    <x v="15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0"/>
    <x v="81"/>
    <x v="3"/>
    <d v="2026-04-20T16:53:46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1"/>
    <x v="81"/>
    <x v="3"/>
    <d v="2026-04-20T16:53:46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"/>
    <x v="81"/>
    <x v="3"/>
    <d v="2026-04-20T16:53:46"/>
    <x v="1"/>
    <n v="2"/>
    <n v="6"/>
    <n v="0"/>
    <n v="0"/>
    <n v="0"/>
    <n v="0"/>
    <n v="0"/>
    <n v="5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"/>
    <x v="81"/>
    <x v="3"/>
    <d v="2026-04-20T16:53:46"/>
    <x v="30"/>
    <n v="0"/>
    <n v="1"/>
    <n v="0"/>
    <n v="0"/>
    <n v="0"/>
    <n v="0"/>
    <n v="0"/>
    <n v="1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4"/>
    <x v="81"/>
    <x v="3"/>
    <d v="2026-04-20T16:53:46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6"/>
    <x v="81"/>
    <x v="3"/>
    <d v="2026-04-20T16:53:46"/>
    <x v="4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9"/>
    <x v="93"/>
    <x v="3"/>
    <d v="2026-04-20T16:53:46"/>
    <x v="43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2"/>
    <x v="93"/>
    <x v="3"/>
    <d v="2026-04-20T16:53:46"/>
    <x v="30"/>
    <n v="1"/>
    <n v="0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4"/>
    <x v="93"/>
    <x v="3"/>
    <d v="2026-04-20T16:53:4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6"/>
    <x v="93"/>
    <x v="3"/>
    <d v="2026-04-20T16:53:46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"/>
    <x v="83"/>
    <x v="3"/>
    <d v="2026-04-20T16:53:47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"/>
    <x v="83"/>
    <x v="3"/>
    <d v="2026-04-20T16:53:47"/>
    <x v="18"/>
    <m/>
    <m/>
    <m/>
    <m/>
    <m/>
    <n v="8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0"/>
    <x v="83"/>
    <x v="3"/>
    <d v="2026-04-20T16:53:47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0"/>
    <x v="83"/>
    <x v="3"/>
    <d v="2026-04-20T16:53:47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"/>
    <x v="83"/>
    <x v="3"/>
    <d v="2026-04-20T16:53:47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"/>
    <x v="83"/>
    <x v="3"/>
    <d v="2026-04-20T16:53:47"/>
    <x v="117"/>
    <n v="4"/>
    <n v="9"/>
    <n v="0"/>
    <n v="0"/>
    <n v="0"/>
    <n v="4"/>
    <n v="2"/>
    <n v="4"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"/>
    <x v="83"/>
    <x v="3"/>
    <d v="2026-04-20T16:53:47"/>
    <x v="30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"/>
    <x v="83"/>
    <x v="3"/>
    <d v="2026-04-20T16:53:47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6"/>
    <x v="83"/>
    <x v="3"/>
    <d v="2026-04-20T16:53:47"/>
    <x v="167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8"/>
    <x v="84"/>
    <x v="13"/>
    <d v="2026-04-20T16:53:47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9"/>
    <x v="84"/>
    <x v="13"/>
    <d v="2026-04-20T16:53:47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10"/>
    <x v="84"/>
    <x v="13"/>
    <d v="2026-04-20T16:53:47"/>
    <x v="43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11"/>
    <x v="84"/>
    <x v="13"/>
    <d v="2026-04-20T16:53:47"/>
    <x v="69"/>
    <n v="2.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0"/>
    <x v="84"/>
    <x v="13"/>
    <d v="2026-04-20T16:53:47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1"/>
    <x v="84"/>
    <x v="13"/>
    <d v="2026-04-20T16:53:47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2"/>
    <x v="84"/>
    <x v="13"/>
    <d v="2026-04-20T16:53:47"/>
    <x v="15"/>
    <n v="8"/>
    <n v="8"/>
    <n v="1"/>
    <n v="1"/>
    <m/>
    <n v="4"/>
    <m/>
    <n v="4"/>
    <n v="4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3"/>
    <x v="84"/>
    <x v="13"/>
    <d v="2026-04-20T16:53:47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4"/>
    <x v="84"/>
    <x v="13"/>
    <d v="2026-04-20T16:53:47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5"/>
    <x v="84"/>
    <x v="13"/>
    <d v="2026-04-20T16:53:4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6"/>
    <x v="84"/>
    <x v="13"/>
    <d v="2026-04-20T16:53:47"/>
    <x v="94"/>
    <n v="1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7"/>
    <x v="84"/>
    <x v="13"/>
    <d v="2026-04-20T16:53:4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8"/>
    <x v="87"/>
    <x v="13"/>
    <d v="2026-04-20T16:53:48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9"/>
    <x v="87"/>
    <x v="13"/>
    <d v="2026-04-20T16:53:48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10"/>
    <x v="87"/>
    <x v="13"/>
    <d v="2026-04-20T16:53:48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11"/>
    <x v="87"/>
    <x v="13"/>
    <d v="2026-04-20T16:53:48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2"/>
    <x v="87"/>
    <x v="13"/>
    <d v="2026-04-20T16:53:48"/>
    <x v="15"/>
    <n v="3"/>
    <n v="13"/>
    <n v="1"/>
    <m/>
    <m/>
    <m/>
    <n v="3"/>
    <n v="5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4"/>
    <x v="87"/>
    <x v="13"/>
    <d v="2026-04-20T16:53:48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5"/>
    <x v="87"/>
    <x v="13"/>
    <d v="2026-04-20T16:53:48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6"/>
    <x v="87"/>
    <x v="13"/>
    <d v="2026-04-20T16:53:48"/>
    <x v="198"/>
    <n v="38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7"/>
    <x v="87"/>
    <x v="13"/>
    <d v="2026-04-20T16:53:48"/>
    <x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8"/>
    <x v="88"/>
    <x v="13"/>
    <d v="2026-04-20T16:53:48"/>
    <x v="63"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9"/>
    <x v="88"/>
    <x v="13"/>
    <d v="2026-04-20T16:53:48"/>
    <x v="196"/>
    <m/>
    <m/>
    <m/>
    <m/>
    <m/>
    <n v="20"/>
    <n v="2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0"/>
    <x v="88"/>
    <x v="13"/>
    <d v="2026-04-20T16:53:48"/>
    <x v="69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1"/>
    <x v="88"/>
    <x v="13"/>
    <d v="2026-04-20T16:53:48"/>
    <x v="599"/>
    <n v="0.8"/>
    <n v="8.800000000000000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"/>
    <x v="88"/>
    <x v="13"/>
    <d v="2026-04-20T16:53:48"/>
    <x v="170"/>
    <n v="31"/>
    <n v="27"/>
    <n v="1"/>
    <n v="3"/>
    <n v="9"/>
    <n v="9"/>
    <n v="6"/>
    <n v="10"/>
    <n v="14"/>
    <n v="5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4"/>
    <x v="88"/>
    <x v="13"/>
    <d v="2026-04-20T16:53:48"/>
    <x v="28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5"/>
    <x v="88"/>
    <x v="13"/>
    <d v="2026-04-20T16:53:4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7"/>
    <x v="88"/>
    <x v="13"/>
    <d v="2026-04-20T16:53:4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6"/>
    <x v="88"/>
    <x v="13"/>
    <d v="2026-04-20T16:53:48"/>
    <x v="286"/>
    <n v="7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"/>
    <x v="88"/>
    <x v="13"/>
    <d v="2026-04-20T16:53:48"/>
    <x v="145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8"/>
    <x v="88"/>
    <x v="13"/>
    <d v="2026-04-20T16:53:4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8"/>
    <x v="89"/>
    <x v="13"/>
    <d v="2026-04-20T16:53:4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9"/>
    <x v="89"/>
    <x v="13"/>
    <d v="2026-04-20T16:53:49"/>
    <x v="18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2"/>
    <x v="89"/>
    <x v="13"/>
    <d v="2026-04-20T16:53:49"/>
    <x v="14"/>
    <n v="4"/>
    <n v="3"/>
    <m/>
    <m/>
    <m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4"/>
    <x v="89"/>
    <x v="13"/>
    <d v="2026-04-20T16:53:49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5"/>
    <x v="89"/>
    <x v="13"/>
    <d v="2026-04-20T16:53:49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6"/>
    <x v="89"/>
    <x v="13"/>
    <d v="2026-04-20T16:53:49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"/>
    <x v="89"/>
    <x v="13"/>
    <d v="2026-04-20T16:53:49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8"/>
    <x v="90"/>
    <x v="6"/>
    <d v="2026-04-20T16:53:4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9"/>
    <x v="90"/>
    <x v="6"/>
    <d v="2026-04-20T16:53:49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0"/>
    <x v="90"/>
    <x v="6"/>
    <d v="2026-04-20T16:53:4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"/>
    <x v="90"/>
    <x v="6"/>
    <d v="2026-04-20T16:53:4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2"/>
    <x v="90"/>
    <x v="6"/>
    <d v="2026-04-20T16:53:49"/>
    <x v="0"/>
    <n v="5"/>
    <n v="1"/>
    <m/>
    <m/>
    <m/>
    <n v="1"/>
    <m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3"/>
    <x v="90"/>
    <x v="6"/>
    <d v="2026-04-20T16:53:49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4"/>
    <x v="90"/>
    <x v="6"/>
    <d v="2026-04-20T16:53:49"/>
    <x v="60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5"/>
    <x v="90"/>
    <x v="6"/>
    <d v="2026-04-20T16:53:49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6"/>
    <x v="90"/>
    <x v="6"/>
    <d v="2026-04-20T16:53:49"/>
    <x v="600"/>
    <n v="42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"/>
    <x v="90"/>
    <x v="6"/>
    <d v="2026-04-20T16:53:49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9"/>
    <x v="91"/>
    <x v="6"/>
    <d v="2026-04-20T16:53:50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2"/>
    <x v="91"/>
    <x v="6"/>
    <d v="2026-04-20T16:53:50"/>
    <x v="2"/>
    <m/>
    <n v="3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4"/>
    <x v="91"/>
    <x v="6"/>
    <d v="2026-04-20T16:53:50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6"/>
    <x v="91"/>
    <x v="6"/>
    <d v="2026-04-20T16:53:50"/>
    <x v="209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8"/>
    <x v="92"/>
    <x v="6"/>
    <d v="2026-04-20T16:53:50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9"/>
    <x v="92"/>
    <x v="6"/>
    <d v="2026-04-20T16:53:50"/>
    <x v="144"/>
    <m/>
    <m/>
    <m/>
    <m/>
    <m/>
    <n v="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2"/>
    <x v="92"/>
    <x v="6"/>
    <d v="2026-04-20T16:53:50"/>
    <x v="117"/>
    <n v="7"/>
    <n v="6"/>
    <m/>
    <m/>
    <m/>
    <n v="2"/>
    <n v="1"/>
    <n v="3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4"/>
    <x v="92"/>
    <x v="6"/>
    <d v="2026-04-20T16:53:50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5"/>
    <x v="92"/>
    <x v="6"/>
    <d v="2026-04-20T16:53:5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6"/>
    <x v="92"/>
    <x v="6"/>
    <d v="2026-04-20T16:53:50"/>
    <x v="168"/>
    <n v="3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7"/>
    <x v="92"/>
    <x v="6"/>
    <d v="2026-04-20T16:53:50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8"/>
    <x v="94"/>
    <x v="10"/>
    <d v="2026-04-20T16:53:50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9"/>
    <x v="94"/>
    <x v="10"/>
    <d v="2026-04-20T16:53:50"/>
    <x v="18"/>
    <m/>
    <m/>
    <m/>
    <m/>
    <m/>
    <n v="4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11"/>
    <x v="94"/>
    <x v="10"/>
    <d v="2026-04-20T16:53:5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2"/>
    <x v="94"/>
    <x v="10"/>
    <d v="2026-04-20T16:53:50"/>
    <x v="10"/>
    <n v="9"/>
    <n v="5"/>
    <m/>
    <m/>
    <n v="1"/>
    <n v="4"/>
    <n v="3"/>
    <n v="2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4"/>
    <x v="94"/>
    <x v="10"/>
    <d v="2026-04-20T16:53:50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5"/>
    <x v="94"/>
    <x v="10"/>
    <d v="2026-04-20T16:53:50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6"/>
    <x v="94"/>
    <x v="10"/>
    <d v="2026-04-20T16:53:50"/>
    <x v="414"/>
    <n v="37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7"/>
    <x v="94"/>
    <x v="10"/>
    <d v="2026-04-20T16:53:50"/>
    <x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8"/>
    <x v="95"/>
    <x v="10"/>
    <d v="2026-04-20T16:53:5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9"/>
    <x v="95"/>
    <x v="10"/>
    <d v="2026-04-20T16:53:51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11"/>
    <x v="95"/>
    <x v="10"/>
    <d v="2026-04-20T16:53:5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2"/>
    <x v="95"/>
    <x v="10"/>
    <d v="2026-04-20T16:53:51"/>
    <x v="69"/>
    <n v="1"/>
    <n v="3"/>
    <m/>
    <m/>
    <n v="1"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4"/>
    <x v="95"/>
    <x v="10"/>
    <d v="2026-04-20T16:53:51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5"/>
    <x v="95"/>
    <x v="10"/>
    <d v="2026-04-20T16:53:51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6"/>
    <x v="95"/>
    <x v="10"/>
    <d v="2026-04-20T16:53:51"/>
    <x v="141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"/>
    <x v="95"/>
    <x v="10"/>
    <d v="2026-04-20T16:53:51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8"/>
    <x v="96"/>
    <x v="10"/>
    <d v="2026-04-20T16:53:51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9"/>
    <x v="96"/>
    <x v="10"/>
    <d v="2026-04-20T16:53:51"/>
    <x v="122"/>
    <m/>
    <m/>
    <m/>
    <m/>
    <m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10"/>
    <x v="96"/>
    <x v="10"/>
    <d v="2026-04-20T16:53:51"/>
    <x v="0"/>
    <m/>
    <m/>
    <m/>
    <m/>
    <m/>
    <m/>
    <m/>
    <n v="3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11"/>
    <x v="96"/>
    <x v="10"/>
    <d v="2026-04-20T16:53:51"/>
    <x v="135"/>
    <n v="2.4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4"/>
    <x v="98"/>
    <x v="4"/>
    <d v="2026-04-20T16:53:52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5"/>
    <x v="98"/>
    <x v="4"/>
    <d v="2026-04-20T16:53:5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6"/>
    <x v="98"/>
    <x v="4"/>
    <d v="2026-04-20T16:53:52"/>
    <x v="208"/>
    <n v="1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"/>
    <x v="98"/>
    <x v="4"/>
    <d v="2026-04-20T16:53:52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9"/>
    <x v="99"/>
    <x v="0"/>
    <d v="2026-04-20T16:53:53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0"/>
    <x v="99"/>
    <x v="0"/>
    <d v="2026-04-20T16:53:53"/>
    <x v="69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"/>
    <x v="99"/>
    <x v="0"/>
    <d v="2026-04-20T16:53:53"/>
    <x v="90"/>
    <n v="1"/>
    <n v="4"/>
    <m/>
    <m/>
    <m/>
    <m/>
    <m/>
    <n v="3"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"/>
    <x v="99"/>
    <x v="0"/>
    <d v="2026-04-20T16:53:53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5"/>
    <x v="99"/>
    <x v="0"/>
    <d v="2026-04-20T16:53:53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6"/>
    <x v="99"/>
    <x v="0"/>
    <d v="2026-04-20T16:53:53"/>
    <x v="100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"/>
    <x v="99"/>
    <x v="0"/>
    <d v="2026-04-20T16:53:53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8"/>
    <x v="100"/>
    <x v="11"/>
    <d v="2026-04-20T16:53:53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9"/>
    <x v="100"/>
    <x v="11"/>
    <d v="2026-04-20T16:53:53"/>
    <x v="164"/>
    <m/>
    <m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0"/>
    <x v="100"/>
    <x v="11"/>
    <d v="2026-04-20T16:53:53"/>
    <x v="90"/>
    <m/>
    <m/>
    <m/>
    <m/>
    <m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1"/>
    <x v="100"/>
    <x v="11"/>
    <d v="2026-04-20T16:53:53"/>
    <x v="15"/>
    <n v="0.8"/>
    <n v="1.6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0"/>
    <x v="100"/>
    <x v="11"/>
    <d v="2026-04-20T16:53:53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"/>
    <x v="100"/>
    <x v="11"/>
    <d v="2026-04-20T16:53:53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"/>
    <x v="100"/>
    <x v="11"/>
    <d v="2026-04-20T16:53:53"/>
    <x v="94"/>
    <n v="19"/>
    <n v="17"/>
    <n v="1"/>
    <n v="1"/>
    <n v="4"/>
    <n v="5"/>
    <n v="3"/>
    <n v="10"/>
    <n v="7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3"/>
    <x v="100"/>
    <x v="11"/>
    <d v="2026-04-20T16:53:53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4"/>
    <x v="100"/>
    <x v="11"/>
    <d v="2026-04-20T16:53:53"/>
    <x v="527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5"/>
    <x v="100"/>
    <x v="11"/>
    <d v="2026-04-20T16:53:53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6"/>
    <x v="100"/>
    <x v="11"/>
    <d v="2026-04-20T16:53:53"/>
    <x v="527"/>
    <n v="6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7"/>
    <x v="100"/>
    <x v="11"/>
    <d v="2026-04-20T16:53:53"/>
    <x v="48"/>
    <n v="1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8"/>
    <x v="101"/>
    <x v="11"/>
    <d v="2026-04-20T16:53:54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9"/>
    <x v="101"/>
    <x v="11"/>
    <d v="2026-04-20T16:53:54"/>
    <x v="1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10"/>
    <x v="101"/>
    <x v="11"/>
    <d v="2026-04-20T16:53:54"/>
    <x v="69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11"/>
    <x v="101"/>
    <x v="11"/>
    <d v="2026-04-20T16:53:5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0"/>
    <x v="101"/>
    <x v="11"/>
    <d v="2026-04-20T16:53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1"/>
    <x v="101"/>
    <x v="11"/>
    <d v="2026-04-20T16:53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2"/>
    <x v="101"/>
    <x v="11"/>
    <d v="2026-04-20T16:53:54"/>
    <x v="10"/>
    <n v="5"/>
    <n v="9"/>
    <m/>
    <m/>
    <n v="2"/>
    <n v="1"/>
    <n v="3"/>
    <m/>
    <n v="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3"/>
    <x v="101"/>
    <x v="11"/>
    <d v="2026-04-20T16:53:54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4"/>
    <x v="101"/>
    <x v="11"/>
    <d v="2026-04-20T16:53:54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5"/>
    <x v="101"/>
    <x v="11"/>
    <d v="2026-04-20T16:53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6"/>
    <x v="101"/>
    <x v="11"/>
    <d v="2026-04-20T16:53:54"/>
    <x v="170"/>
    <n v="27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7"/>
    <x v="101"/>
    <x v="11"/>
    <d v="2026-04-20T16:53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9"/>
    <x v="102"/>
    <x v="6"/>
    <d v="2026-04-20T16:53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2"/>
    <x v="102"/>
    <x v="6"/>
    <d v="2026-04-20T16:53:54"/>
    <x v="30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4"/>
    <x v="102"/>
    <x v="6"/>
    <d v="2026-04-20T16:53:54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5"/>
    <x v="102"/>
    <x v="6"/>
    <d v="2026-04-20T16:53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6"/>
    <x v="102"/>
    <x v="6"/>
    <d v="2026-04-20T16:53:54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7"/>
    <x v="102"/>
    <x v="6"/>
    <d v="2026-04-20T16:53:54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8"/>
    <x v="103"/>
    <x v="10"/>
    <d v="2026-04-20T16:53:55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9"/>
    <x v="103"/>
    <x v="10"/>
    <d v="2026-04-20T16:53:5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0"/>
    <x v="103"/>
    <x v="10"/>
    <d v="2026-04-20T16:53:55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2"/>
    <x v="103"/>
    <x v="10"/>
    <d v="2026-04-20T16:53:55"/>
    <x v="14"/>
    <n v="4"/>
    <n v="3"/>
    <m/>
    <m/>
    <m/>
    <n v="2"/>
    <m/>
    <n v="3"/>
    <n v="1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4"/>
    <x v="103"/>
    <x v="10"/>
    <d v="2026-04-20T16:53:55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5"/>
    <x v="103"/>
    <x v="10"/>
    <d v="2026-04-20T16:53:55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6"/>
    <x v="103"/>
    <x v="10"/>
    <d v="2026-04-20T16:53:55"/>
    <x v="132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"/>
    <x v="103"/>
    <x v="10"/>
    <d v="2026-04-20T16:53:55"/>
    <x v="1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"/>
    <x v="104"/>
    <x v="6"/>
    <d v="2026-04-20T16:53:55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5"/>
    <x v="104"/>
    <x v="6"/>
    <d v="2026-04-20T16:53:5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6"/>
    <x v="104"/>
    <x v="6"/>
    <d v="2026-04-20T16:53:55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7"/>
    <x v="104"/>
    <x v="6"/>
    <d v="2026-04-20T16:53:55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"/>
    <x v="105"/>
    <x v="6"/>
    <d v="2026-04-20T16:53:56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5"/>
    <x v="105"/>
    <x v="6"/>
    <d v="2026-04-20T16:53:5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6"/>
    <x v="105"/>
    <x v="6"/>
    <d v="2026-04-20T16:53:56"/>
    <x v="4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"/>
    <x v="105"/>
    <x v="6"/>
    <d v="2026-04-20T16:53:56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5"/>
    <x v="105"/>
    <x v="6"/>
    <d v="2026-04-20T16:53:5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8"/>
    <x v="106"/>
    <x v="1"/>
    <d v="2026-04-20T16:53:56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9"/>
    <x v="106"/>
    <x v="1"/>
    <d v="2026-04-20T16:53:56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10"/>
    <x v="106"/>
    <x v="1"/>
    <d v="2026-04-20T16:53:56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11"/>
    <x v="106"/>
    <x v="1"/>
    <d v="2026-04-20T16:53:56"/>
    <x v="91"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2"/>
    <x v="106"/>
    <x v="1"/>
    <d v="2026-04-20T16:53:56"/>
    <x v="144"/>
    <n v="8"/>
    <n v="11"/>
    <m/>
    <n v="4"/>
    <n v="2"/>
    <n v="4"/>
    <n v="1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4"/>
    <x v="106"/>
    <x v="1"/>
    <d v="2026-04-20T16:53:56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5"/>
    <x v="106"/>
    <x v="1"/>
    <d v="2026-04-20T16:53:5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29"/>
    <x v="106"/>
    <x v="1"/>
    <d v="2026-04-20T16:53:5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6"/>
    <x v="106"/>
    <x v="1"/>
    <d v="2026-04-20T16:53:56"/>
    <x v="195"/>
    <n v="1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7"/>
    <x v="106"/>
    <x v="1"/>
    <d v="2026-04-20T16:53:56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31"/>
    <x v="106"/>
    <x v="1"/>
    <d v="2026-04-20T16:53:56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8"/>
    <x v="116"/>
    <x v="8"/>
    <d v="2026-04-20T16:53:57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9"/>
    <x v="116"/>
    <x v="8"/>
    <d v="2026-04-20T16:53:57"/>
    <x v="48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0"/>
    <x v="116"/>
    <x v="8"/>
    <d v="2026-04-20T16:53:57"/>
    <x v="14"/>
    <m/>
    <m/>
    <m/>
    <m/>
    <m/>
    <m/>
    <m/>
    <n v="2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1"/>
    <x v="116"/>
    <x v="8"/>
    <d v="2026-04-20T16:53:57"/>
    <x v="33"/>
    <n v="3.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2"/>
    <x v="116"/>
    <x v="8"/>
    <d v="2026-04-20T16:53:57"/>
    <x v="167"/>
    <n v="11"/>
    <n v="16"/>
    <n v="1"/>
    <n v="0"/>
    <n v="4"/>
    <n v="3"/>
    <n v="3"/>
    <n v="6"/>
    <n v="5"/>
    <n v="2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4"/>
    <x v="116"/>
    <x v="8"/>
    <d v="2026-04-20T16:53:57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5"/>
    <x v="116"/>
    <x v="8"/>
    <d v="2026-04-20T16:53:5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6"/>
    <x v="116"/>
    <x v="8"/>
    <d v="2026-04-20T16:53:57"/>
    <x v="193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7"/>
    <x v="116"/>
    <x v="8"/>
    <d v="2026-04-20T16:53:57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8"/>
    <x v="117"/>
    <x v="11"/>
    <d v="2026-04-20T16:53:5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9"/>
    <x v="117"/>
    <x v="11"/>
    <d v="2026-04-20T16:53:57"/>
    <x v="48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0"/>
    <x v="117"/>
    <x v="11"/>
    <d v="2026-04-20T16:53:57"/>
    <x v="69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1"/>
    <x v="117"/>
    <x v="11"/>
    <d v="2026-04-20T16:53:57"/>
    <x v="49"/>
    <m/>
    <n v="2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0"/>
    <x v="117"/>
    <x v="11"/>
    <d v="2026-04-20T16:53:57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"/>
    <x v="117"/>
    <x v="11"/>
    <d v="2026-04-20T16:53:57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2"/>
    <x v="117"/>
    <x v="11"/>
    <d v="2026-04-20T16:53:57"/>
    <x v="48"/>
    <n v="10"/>
    <n v="12"/>
    <m/>
    <n v="2"/>
    <n v="2"/>
    <n v="1"/>
    <n v="2"/>
    <n v="5"/>
    <n v="6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3"/>
    <x v="117"/>
    <x v="11"/>
    <d v="2026-04-20T16:53:57"/>
    <x v="43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4"/>
    <x v="117"/>
    <x v="11"/>
    <d v="2026-04-20T16:53:57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5"/>
    <x v="117"/>
    <x v="11"/>
    <d v="2026-04-20T16:53:5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6"/>
    <x v="117"/>
    <x v="11"/>
    <d v="2026-04-20T16:53:57"/>
    <x v="191"/>
    <n v="54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"/>
    <x v="117"/>
    <x v="11"/>
    <d v="2026-04-20T16:53:5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8"/>
    <x v="118"/>
    <x v="7"/>
    <d v="2026-04-20T16:53:5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9"/>
    <x v="118"/>
    <x v="7"/>
    <d v="2026-04-20T16:53:58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2"/>
    <x v="118"/>
    <x v="7"/>
    <d v="2026-04-20T16:53:58"/>
    <x v="2"/>
    <n v="2"/>
    <n v="1"/>
    <m/>
    <m/>
    <m/>
    <m/>
    <n v="1"/>
    <n v="2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4"/>
    <x v="118"/>
    <x v="7"/>
    <d v="2026-04-20T16:53:58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5"/>
    <x v="118"/>
    <x v="7"/>
    <d v="2026-04-20T16:53:5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6"/>
    <x v="118"/>
    <x v="7"/>
    <d v="2026-04-20T16:53:58"/>
    <x v="137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"/>
    <x v="118"/>
    <x v="7"/>
    <d v="2026-04-20T16:53:58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8"/>
    <x v="107"/>
    <x v="10"/>
    <d v="2026-04-20T16:53:58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0"/>
    <x v="107"/>
    <x v="10"/>
    <d v="2026-04-20T16:53:58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1"/>
    <x v="107"/>
    <x v="10"/>
    <d v="2026-04-20T16:53:58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21"/>
    <x v="107"/>
    <x v="10"/>
    <d v="2026-04-20T16:53:58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22"/>
    <x v="107"/>
    <x v="10"/>
    <d v="2026-04-20T16:53:58"/>
    <x v="575"/>
    <m/>
    <m/>
    <m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2"/>
    <x v="62"/>
    <x v="10"/>
    <d v="2026-04-20T16:53:32"/>
    <x v="10"/>
    <n v="4"/>
    <n v="10"/>
    <m/>
    <m/>
    <m/>
    <n v="1"/>
    <n v="1"/>
    <n v="3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4"/>
    <x v="62"/>
    <x v="10"/>
    <d v="2026-04-20T16:53:32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5"/>
    <x v="62"/>
    <x v="10"/>
    <d v="2026-04-20T16:53:3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6"/>
    <x v="62"/>
    <x v="10"/>
    <d v="2026-04-20T16:53:32"/>
    <x v="190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"/>
    <x v="62"/>
    <x v="10"/>
    <d v="2026-04-20T16:53:32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8"/>
    <x v="63"/>
    <x v="10"/>
    <d v="2026-04-20T16:53:33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9"/>
    <x v="63"/>
    <x v="10"/>
    <d v="2026-04-20T16:53:33"/>
    <x v="4"/>
    <m/>
    <m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10"/>
    <x v="63"/>
    <x v="10"/>
    <d v="2026-04-20T16:53:3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2"/>
    <x v="63"/>
    <x v="10"/>
    <d v="2026-04-20T16:53:33"/>
    <x v="13"/>
    <n v="10"/>
    <n v="5"/>
    <m/>
    <m/>
    <m/>
    <n v="1"/>
    <n v="3"/>
    <n v="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4"/>
    <x v="63"/>
    <x v="10"/>
    <d v="2026-04-20T16:53:33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5"/>
    <x v="63"/>
    <x v="10"/>
    <d v="2026-04-20T16:53:33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6"/>
    <x v="63"/>
    <x v="10"/>
    <d v="2026-04-20T16:53:33"/>
    <x v="122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"/>
    <x v="63"/>
    <x v="10"/>
    <d v="2026-04-20T16:53:33"/>
    <x v="145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0"/>
    <x v="64"/>
    <x v="10"/>
    <d v="2026-04-20T16:53:33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1"/>
    <x v="64"/>
    <x v="10"/>
    <d v="2026-04-20T16:53:33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"/>
    <x v="64"/>
    <x v="10"/>
    <d v="2026-04-20T16:53:33"/>
    <x v="2"/>
    <m/>
    <n v="3"/>
    <m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6"/>
    <x v="12"/>
    <x v="1"/>
    <d v="2026-04-20T16:53:10"/>
    <x v="595"/>
    <n v="391"/>
    <n v="6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"/>
    <x v="12"/>
    <x v="1"/>
    <d v="2026-04-20T16:53:10"/>
    <x v="186"/>
    <n v="3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1"/>
    <x v="12"/>
    <x v="1"/>
    <d v="2026-04-20T16:53:10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2"/>
    <x v="12"/>
    <x v="1"/>
    <d v="2026-04-20T16:53:10"/>
    <x v="184"/>
    <n v="2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8"/>
    <x v="13"/>
    <x v="8"/>
    <d v="2026-04-20T16:53:11"/>
    <x v="164"/>
    <m/>
    <m/>
    <m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9"/>
    <x v="13"/>
    <x v="8"/>
    <d v="2026-04-20T16:53:11"/>
    <x v="29"/>
    <m/>
    <m/>
    <m/>
    <m/>
    <m/>
    <n v="2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10"/>
    <x v="13"/>
    <x v="8"/>
    <d v="2026-04-20T16:53:11"/>
    <x v="14"/>
    <m/>
    <m/>
    <m/>
    <m/>
    <m/>
    <m/>
    <m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11"/>
    <x v="13"/>
    <x v="8"/>
    <d v="2026-04-20T16:53:11"/>
    <x v="4"/>
    <n v="0"/>
    <n v="9.6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0"/>
    <x v="13"/>
    <x v="8"/>
    <d v="2026-04-20T16:53:1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1"/>
    <x v="13"/>
    <x v="8"/>
    <d v="2026-04-20T16:53:1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2"/>
    <x v="13"/>
    <x v="8"/>
    <d v="2026-04-20T16:53:11"/>
    <x v="199"/>
    <n v="18"/>
    <n v="29"/>
    <n v="0"/>
    <n v="3"/>
    <n v="4"/>
    <n v="9"/>
    <n v="8"/>
    <n v="11"/>
    <n v="5"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3"/>
    <x v="13"/>
    <x v="8"/>
    <d v="2026-04-20T16:53:11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4"/>
    <x v="13"/>
    <x v="8"/>
    <d v="2026-04-20T16:53:11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"/>
    <x v="13"/>
    <x v="8"/>
    <d v="2026-04-20T16:53:1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6"/>
    <x v="13"/>
    <x v="8"/>
    <d v="2026-04-20T16:53:11"/>
    <x v="228"/>
    <n v="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"/>
    <x v="13"/>
    <x v="8"/>
    <d v="2026-04-20T16:53:11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"/>
    <x v="14"/>
    <x v="9"/>
    <d v="2026-04-20T16:53:11"/>
    <x v="102"/>
    <m/>
    <m/>
    <m/>
    <n v="5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9"/>
    <x v="14"/>
    <x v="9"/>
    <d v="2026-04-20T16:53:11"/>
    <x v="407"/>
    <m/>
    <m/>
    <m/>
    <m/>
    <m/>
    <n v="98"/>
    <n v="7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0"/>
    <x v="14"/>
    <x v="9"/>
    <d v="2026-04-20T16:53:11"/>
    <x v="196"/>
    <m/>
    <m/>
    <m/>
    <m/>
    <m/>
    <m/>
    <m/>
    <n v="23"/>
    <m/>
    <n v="18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1"/>
    <x v="14"/>
    <x v="9"/>
    <d v="2026-04-20T16:53:11"/>
    <x v="238"/>
    <m/>
    <n v="6.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0"/>
    <x v="14"/>
    <x v="9"/>
    <d v="2026-04-20T16:53:1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"/>
    <x v="14"/>
    <x v="9"/>
    <d v="2026-04-20T16:53:11"/>
    <x v="69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2"/>
    <x v="14"/>
    <x v="9"/>
    <d v="2026-04-20T16:53:1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22"/>
    <x v="14"/>
    <x v="9"/>
    <d v="2026-04-20T16:53:11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"/>
    <x v="33"/>
    <x v="4"/>
    <d v="2026-04-20T15:39:19"/>
    <x v="167"/>
    <n v="13"/>
    <n v="14"/>
    <m/>
    <n v="1"/>
    <n v="3"/>
    <n v="3"/>
    <n v="3"/>
    <n v="8"/>
    <n v="8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3"/>
    <x v="33"/>
    <x v="4"/>
    <d v="2026-04-20T15:39:19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5"/>
    <x v="33"/>
    <x v="4"/>
    <d v="2026-04-20T15:39:19"/>
    <x v="43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5"/>
    <x v="125"/>
    <x v="10"/>
    <d v="2026-04-20T15:39:59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6"/>
    <x v="125"/>
    <x v="10"/>
    <d v="2026-04-20T15:39:59"/>
    <x v="601"/>
    <n v="297"/>
    <n v="5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7"/>
    <x v="125"/>
    <x v="10"/>
    <d v="2026-04-20T15:39:59"/>
    <x v="164"/>
    <n v="1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25"/>
    <x v="125"/>
    <x v="10"/>
    <d v="2026-04-20T15:39:59"/>
    <x v="57"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4"/>
    <x v="127"/>
    <x v="1"/>
    <d v="2026-04-20T15:40:00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23"/>
    <x v="14"/>
    <x v="9"/>
    <d v="2026-04-20T16:53:11"/>
    <x v="112"/>
    <m/>
    <n v="2.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2"/>
    <x v="14"/>
    <x v="9"/>
    <d v="2026-04-20T16:53:11"/>
    <x v="470"/>
    <n v="59"/>
    <n v="125"/>
    <m/>
    <n v="2"/>
    <n v="6"/>
    <n v="27"/>
    <n v="19"/>
    <n v="49"/>
    <n v="39"/>
    <n v="24"/>
    <m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3"/>
    <x v="14"/>
    <x v="9"/>
    <d v="2026-04-20T16:53:11"/>
    <x v="43"/>
    <n v="1"/>
    <n v="1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5"/>
    <x v="14"/>
    <x v="9"/>
    <d v="2026-04-20T16:53:11"/>
    <x v="2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4"/>
    <x v="14"/>
    <x v="9"/>
    <d v="2026-04-20T16:53:11"/>
    <x v="602"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5"/>
    <x v="14"/>
    <x v="9"/>
    <d v="2026-04-20T16:53:11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6"/>
    <x v="14"/>
    <x v="9"/>
    <d v="2026-04-20T16:53:11"/>
    <x v="602"/>
    <n v="155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"/>
    <x v="14"/>
    <x v="9"/>
    <d v="2026-04-20T16:53:11"/>
    <x v="4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"/>
    <x v="18"/>
    <x v="9"/>
    <d v="2026-04-20T16:53:12"/>
    <x v="8"/>
    <m/>
    <m/>
    <m/>
    <n v="10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9"/>
    <x v="18"/>
    <x v="9"/>
    <d v="2026-04-20T16:53:12"/>
    <x v="603"/>
    <m/>
    <m/>
    <m/>
    <m/>
    <m/>
    <n v="322"/>
    <n v="21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0"/>
    <x v="18"/>
    <x v="9"/>
    <d v="2026-04-20T16:53:12"/>
    <x v="538"/>
    <m/>
    <m/>
    <m/>
    <m/>
    <m/>
    <m/>
    <m/>
    <n v="57"/>
    <m/>
    <n v="54"/>
    <n v="11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1"/>
    <x v="18"/>
    <x v="9"/>
    <d v="2026-04-20T16:53:12"/>
    <x v="604"/>
    <n v="11.2"/>
    <n v="41.6"/>
    <n v="1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0"/>
    <x v="18"/>
    <x v="9"/>
    <d v="2026-04-20T16:53:12"/>
    <x v="39"/>
    <m/>
    <m/>
    <m/>
    <n v="2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"/>
    <x v="18"/>
    <x v="9"/>
    <d v="2026-04-20T16:53:12"/>
    <x v="4"/>
    <m/>
    <m/>
    <n v="2"/>
    <n v="2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6"/>
    <x v="18"/>
    <x v="9"/>
    <d v="2026-04-20T16:53:1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3"/>
    <x v="18"/>
    <x v="9"/>
    <d v="2026-04-20T16:53:12"/>
    <x v="605"/>
    <m/>
    <n v="3.33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1"/>
    <x v="18"/>
    <x v="9"/>
    <d v="2026-04-20T16:53:12"/>
    <x v="108"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2"/>
    <x v="18"/>
    <x v="9"/>
    <d v="2026-04-20T16:53:12"/>
    <x v="606"/>
    <m/>
    <n v="4.4000000000000004"/>
    <n v="16"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3"/>
    <x v="18"/>
    <x v="9"/>
    <d v="2026-04-20T16:53:12"/>
    <x v="231"/>
    <m/>
    <m/>
    <n v="4"/>
    <n v="2.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"/>
    <x v="18"/>
    <x v="9"/>
    <d v="2026-04-20T16:53:12"/>
    <x v="607"/>
    <n v="223"/>
    <n v="361"/>
    <n v="6"/>
    <n v="15"/>
    <n v="51"/>
    <n v="50"/>
    <n v="58"/>
    <n v="161"/>
    <n v="111"/>
    <n v="60"/>
    <m/>
    <n v="27"/>
    <n v="11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3"/>
    <x v="18"/>
    <x v="9"/>
    <d v="2026-04-20T16:53:12"/>
    <x v="9"/>
    <m/>
    <n v="10"/>
    <m/>
    <m/>
    <m/>
    <n v="1"/>
    <n v="1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4"/>
    <x v="18"/>
    <x v="9"/>
    <d v="2026-04-20T16:53:12"/>
    <x v="14"/>
    <n v="3"/>
    <n v="4"/>
    <n v="1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5"/>
    <x v="18"/>
    <x v="9"/>
    <d v="2026-04-20T16:53:12"/>
    <x v="10"/>
    <n v="11"/>
    <n v="3"/>
    <m/>
    <n v="1"/>
    <n v="7"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6"/>
    <x v="18"/>
    <x v="9"/>
    <d v="2026-04-20T16:53:1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7"/>
    <x v="18"/>
    <x v="9"/>
    <d v="2026-04-20T16:53:1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0"/>
    <x v="18"/>
    <x v="9"/>
    <d v="2026-04-20T16:53:12"/>
    <x v="43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4"/>
    <x v="18"/>
    <x v="9"/>
    <d v="2026-04-20T16:53:12"/>
    <x v="608"/>
    <n v="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5"/>
    <x v="18"/>
    <x v="9"/>
    <d v="2026-04-20T16:53:12"/>
    <x v="43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"/>
    <x v="18"/>
    <x v="9"/>
    <d v="2026-04-20T16:53:12"/>
    <x v="608"/>
    <n v="339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"/>
    <x v="18"/>
    <x v="9"/>
    <d v="2026-04-20T16:53:12"/>
    <x v="434"/>
    <n v="33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25"/>
    <x v="18"/>
    <x v="9"/>
    <d v="2026-04-20T16:53:12"/>
    <x v="29"/>
    <n v="2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8"/>
    <x v="15"/>
    <x v="4"/>
    <d v="2026-04-20T16:53:12"/>
    <x v="139"/>
    <m/>
    <m/>
    <m/>
    <n v="52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"/>
    <x v="64"/>
    <x v="10"/>
    <d v="2026-04-20T16:53:33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5"/>
    <x v="64"/>
    <x v="10"/>
    <d v="2026-04-20T16:53:33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"/>
    <x v="64"/>
    <x v="10"/>
    <d v="2026-04-20T16:53:33"/>
    <x v="18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"/>
    <x v="64"/>
    <x v="10"/>
    <d v="2026-04-20T16:53:33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8"/>
    <x v="65"/>
    <x v="6"/>
    <d v="2026-04-20T16:53:33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9"/>
    <x v="65"/>
    <x v="6"/>
    <d v="2026-04-20T16:53:33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10"/>
    <x v="65"/>
    <x v="6"/>
    <d v="2026-04-20T16:53:33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11"/>
    <x v="65"/>
    <x v="6"/>
    <d v="2026-04-20T16:53:33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"/>
    <x v="65"/>
    <x v="6"/>
    <d v="2026-04-20T16:53:33"/>
    <x v="144"/>
    <n v="11"/>
    <n v="8"/>
    <m/>
    <m/>
    <n v="1"/>
    <n v="5"/>
    <n v="3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4"/>
    <x v="65"/>
    <x v="6"/>
    <d v="2026-04-20T16:53:33"/>
    <x v="374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"/>
    <x v="65"/>
    <x v="6"/>
    <d v="2026-04-20T16:53:33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6"/>
    <x v="65"/>
    <x v="6"/>
    <d v="2026-04-20T16:53:33"/>
    <x v="374"/>
    <n v="113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"/>
    <x v="65"/>
    <x v="6"/>
    <d v="2026-04-20T16:53:33"/>
    <x v="9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8"/>
    <x v="66"/>
    <x v="6"/>
    <d v="2026-04-20T16:53:3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9"/>
    <x v="66"/>
    <x v="6"/>
    <d v="2026-04-20T16:53:34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"/>
    <x v="66"/>
    <x v="6"/>
    <d v="2026-04-20T16:53:34"/>
    <x v="69"/>
    <n v="3"/>
    <n v="1"/>
    <m/>
    <m/>
    <m/>
    <m/>
    <n v="1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"/>
    <x v="66"/>
    <x v="6"/>
    <d v="2026-04-20T16:53:34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5"/>
    <x v="66"/>
    <x v="6"/>
    <d v="2026-04-20T16:53:34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6"/>
    <x v="66"/>
    <x v="6"/>
    <d v="2026-04-20T16:53:34"/>
    <x v="10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"/>
    <x v="66"/>
    <x v="6"/>
    <d v="2026-04-20T16:53:34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9"/>
    <x v="52"/>
    <x v="11"/>
    <d v="2026-04-20T16:53:34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10"/>
    <x v="52"/>
    <x v="11"/>
    <d v="2026-04-20T16:53:34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11"/>
    <x v="52"/>
    <x v="11"/>
    <d v="2026-04-20T16:53:34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0"/>
    <x v="52"/>
    <x v="11"/>
    <d v="2026-04-20T16:53:3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1"/>
    <x v="52"/>
    <x v="11"/>
    <d v="2026-04-20T16:53:3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2"/>
    <x v="52"/>
    <x v="11"/>
    <d v="2026-04-20T16:53:34"/>
    <x v="14"/>
    <n v="3"/>
    <n v="4"/>
    <m/>
    <n v="1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3"/>
    <x v="52"/>
    <x v="11"/>
    <d v="2026-04-20T16:53:34"/>
    <x v="30"/>
    <m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4"/>
    <x v="52"/>
    <x v="11"/>
    <d v="2026-04-20T16:53:34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5"/>
    <x v="52"/>
    <x v="11"/>
    <d v="2026-04-20T16:53:3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6"/>
    <x v="52"/>
    <x v="11"/>
    <d v="2026-04-20T16:53:34"/>
    <x v="63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7"/>
    <x v="52"/>
    <x v="11"/>
    <d v="2026-04-20T16:53:34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8"/>
    <x v="53"/>
    <x v="11"/>
    <d v="2026-04-20T16:53:35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9"/>
    <x v="53"/>
    <x v="11"/>
    <d v="2026-04-20T16:53:35"/>
    <x v="21"/>
    <m/>
    <m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10"/>
    <x v="53"/>
    <x v="11"/>
    <d v="2026-04-20T16:53:35"/>
    <x v="69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11"/>
    <x v="53"/>
    <x v="11"/>
    <d v="2026-04-20T16:53:35"/>
    <x v="69"/>
    <m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2"/>
    <x v="53"/>
    <x v="11"/>
    <d v="2026-04-20T16:53:35"/>
    <x v="21"/>
    <n v="9"/>
    <n v="15"/>
    <m/>
    <n v="1"/>
    <n v="2"/>
    <n v="2"/>
    <n v="4"/>
    <n v="7"/>
    <n v="5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4"/>
    <x v="53"/>
    <x v="11"/>
    <d v="2026-04-20T16:53:35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5"/>
    <x v="53"/>
    <x v="11"/>
    <d v="2026-04-20T16:53:3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6"/>
    <x v="53"/>
    <x v="11"/>
    <d v="2026-04-20T16:53:35"/>
    <x v="28"/>
    <n v="41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20"/>
    <x v="58"/>
    <x v="11"/>
    <d v="2026-04-20T16:53:36"/>
    <x v="2"/>
    <n v="1"/>
    <n v="2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4"/>
    <x v="58"/>
    <x v="11"/>
    <d v="2026-04-20T16:53:36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5"/>
    <x v="58"/>
    <x v="11"/>
    <d v="2026-04-20T16:53:3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6"/>
    <x v="58"/>
    <x v="11"/>
    <d v="2026-04-20T16:53:36"/>
    <x v="192"/>
    <n v="2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7"/>
    <x v="58"/>
    <x v="11"/>
    <d v="2026-04-20T16:53:36"/>
    <x v="4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25"/>
    <x v="58"/>
    <x v="11"/>
    <d v="2026-04-20T16:53:36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8"/>
    <x v="59"/>
    <x v="11"/>
    <d v="2026-04-20T16:53:36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9"/>
    <x v="59"/>
    <x v="11"/>
    <d v="2026-04-20T16:53:36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10"/>
    <x v="59"/>
    <x v="11"/>
    <d v="2026-04-20T16:53:36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0"/>
    <x v="59"/>
    <x v="11"/>
    <d v="2026-04-20T16:53:3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1"/>
    <x v="59"/>
    <x v="11"/>
    <d v="2026-04-20T16:53:3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22"/>
    <x v="59"/>
    <x v="11"/>
    <d v="2026-04-20T16:53:36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2"/>
    <x v="59"/>
    <x v="11"/>
    <d v="2026-04-20T16:53:36"/>
    <x v="1"/>
    <n v="2"/>
    <n v="6"/>
    <m/>
    <m/>
    <m/>
    <n v="1"/>
    <n v="2"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3"/>
    <x v="59"/>
    <x v="11"/>
    <d v="2026-04-20T16:53:36"/>
    <x v="43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15"/>
    <x v="59"/>
    <x v="11"/>
    <d v="2026-04-20T16:53:3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4"/>
    <x v="59"/>
    <x v="11"/>
    <d v="2026-04-20T16:53:36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5"/>
    <x v="59"/>
    <x v="11"/>
    <d v="2026-04-20T16:53:3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6"/>
    <x v="59"/>
    <x v="11"/>
    <d v="2026-04-20T16:53:36"/>
    <x v="21"/>
    <n v="1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"/>
    <x v="59"/>
    <x v="11"/>
    <d v="2026-04-20T16:53:3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9"/>
    <x v="67"/>
    <x v="11"/>
    <d v="2026-04-20T16:53:37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2"/>
    <x v="67"/>
    <x v="11"/>
    <d v="2026-04-20T16:53:37"/>
    <x v="14"/>
    <n v="4"/>
    <n v="3"/>
    <m/>
    <m/>
    <m/>
    <m/>
    <m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4"/>
    <x v="67"/>
    <x v="11"/>
    <d v="2026-04-20T16:53:37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5"/>
    <x v="67"/>
    <x v="11"/>
    <d v="2026-04-20T16:53:37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6"/>
    <x v="67"/>
    <x v="11"/>
    <d v="2026-04-20T16:53:37"/>
    <x v="408"/>
    <n v="39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7"/>
    <x v="67"/>
    <x v="11"/>
    <d v="2026-04-20T16:53:37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8"/>
    <x v="72"/>
    <x v="11"/>
    <d v="2026-04-20T16:53:37"/>
    <x v="21"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9"/>
    <x v="72"/>
    <x v="11"/>
    <d v="2026-04-20T16:53:37"/>
    <x v="169"/>
    <m/>
    <m/>
    <m/>
    <m/>
    <m/>
    <n v="28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0"/>
    <x v="72"/>
    <x v="11"/>
    <d v="2026-04-20T16:53:37"/>
    <x v="1"/>
    <m/>
    <m/>
    <m/>
    <m/>
    <m/>
    <m/>
    <m/>
    <n v="3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1"/>
    <x v="72"/>
    <x v="11"/>
    <d v="2026-04-20T16:53:37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"/>
    <x v="72"/>
    <x v="11"/>
    <d v="2026-04-20T16:53:37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2"/>
    <x v="72"/>
    <x v="11"/>
    <d v="2026-04-20T16:53:37"/>
    <x v="112"/>
    <m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2"/>
    <x v="72"/>
    <x v="11"/>
    <d v="2026-04-20T16:53:37"/>
    <x v="201"/>
    <n v="24"/>
    <n v="29"/>
    <m/>
    <m/>
    <n v="2"/>
    <n v="5"/>
    <n v="7"/>
    <n v="14"/>
    <n v="21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3"/>
    <x v="72"/>
    <x v="11"/>
    <d v="2026-04-20T16:53:37"/>
    <x v="43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4"/>
    <x v="72"/>
    <x v="11"/>
    <d v="2026-04-20T16:53:37"/>
    <x v="47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5"/>
    <x v="72"/>
    <x v="11"/>
    <d v="2026-04-20T16:53:3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6"/>
    <x v="72"/>
    <x v="11"/>
    <d v="2026-04-20T16:53:37"/>
    <x v="470"/>
    <n v="85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7"/>
    <x v="72"/>
    <x v="11"/>
    <d v="2026-04-20T16:53:3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"/>
    <x v="74"/>
    <x v="0"/>
    <d v="2026-04-20T16:53:3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9"/>
    <x v="74"/>
    <x v="0"/>
    <d v="2026-04-20T16:53:38"/>
    <x v="1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"/>
    <x v="74"/>
    <x v="0"/>
    <d v="2026-04-20T16:53:38"/>
    <x v="90"/>
    <n v="2"/>
    <n v="3"/>
    <m/>
    <m/>
    <m/>
    <n v="1"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4"/>
    <x v="74"/>
    <x v="0"/>
    <d v="2026-04-20T16:53:38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5"/>
    <x v="74"/>
    <x v="0"/>
    <d v="2026-04-20T16:53:3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"/>
    <x v="74"/>
    <x v="0"/>
    <d v="2026-04-20T16:53:38"/>
    <x v="93"/>
    <n v="3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"/>
    <x v="74"/>
    <x v="0"/>
    <d v="2026-04-20T16:53:38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5"/>
    <x v="74"/>
    <x v="0"/>
    <d v="2026-04-20T16:53:3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8"/>
    <x v="68"/>
    <x v="0"/>
    <d v="2026-04-20T16:53:38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9"/>
    <x v="68"/>
    <x v="0"/>
    <d v="2026-04-20T16:53:38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10"/>
    <x v="68"/>
    <x v="0"/>
    <d v="2026-04-20T16:53:38"/>
    <x v="145"/>
    <m/>
    <m/>
    <m/>
    <m/>
    <m/>
    <m/>
    <m/>
    <n v="2"/>
    <m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11"/>
    <x v="68"/>
    <x v="0"/>
    <d v="2026-04-20T16:53:38"/>
    <x v="219"/>
    <n v="1.6"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0"/>
    <x v="68"/>
    <x v="0"/>
    <d v="2026-04-20T16:53:3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1"/>
    <x v="68"/>
    <x v="0"/>
    <d v="2026-04-20T16:53:3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2"/>
    <x v="68"/>
    <x v="0"/>
    <d v="2026-04-20T16:53:38"/>
    <x v="144"/>
    <n v="6"/>
    <n v="13"/>
    <n v="1"/>
    <n v="1"/>
    <n v="3"/>
    <m/>
    <n v="2"/>
    <n v="4"/>
    <n v="1"/>
    <n v="2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3"/>
    <x v="68"/>
    <x v="0"/>
    <d v="2026-04-20T16:53:38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4"/>
    <x v="68"/>
    <x v="0"/>
    <d v="2026-04-20T16:53:38"/>
    <x v="222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5"/>
    <x v="68"/>
    <x v="0"/>
    <d v="2026-04-20T16:53:38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6"/>
    <x v="68"/>
    <x v="0"/>
    <d v="2026-04-20T16:53:38"/>
    <x v="222"/>
    <n v="72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7"/>
    <x v="68"/>
    <x v="0"/>
    <d v="2026-04-20T16:53:38"/>
    <x v="48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25"/>
    <x v="68"/>
    <x v="0"/>
    <d v="2026-04-20T16:53:38"/>
    <x v="137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34"/>
    <x v="68"/>
    <x v="0"/>
    <d v="2026-04-20T16:53:38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8"/>
    <x v="69"/>
    <x v="0"/>
    <d v="2026-04-20T16:53:3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2"/>
    <x v="69"/>
    <x v="0"/>
    <d v="2026-04-20T16:53:39"/>
    <x v="30"/>
    <m/>
    <n v="1"/>
    <m/>
    <m/>
    <m/>
    <m/>
    <n v="1"/>
    <m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4"/>
    <x v="69"/>
    <x v="0"/>
    <d v="2026-04-20T16:53:39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5"/>
    <x v="69"/>
    <x v="0"/>
    <d v="2026-04-20T16:53:3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6"/>
    <x v="69"/>
    <x v="0"/>
    <d v="2026-04-20T16:53:39"/>
    <x v="193"/>
    <n v="1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7"/>
    <x v="69"/>
    <x v="0"/>
    <d v="2026-04-20T16:53:39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25"/>
    <x v="69"/>
    <x v="0"/>
    <d v="2026-04-20T16:53:39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8"/>
    <x v="70"/>
    <x v="0"/>
    <d v="2026-04-20T16:53:3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9"/>
    <x v="70"/>
    <x v="0"/>
    <d v="2026-04-20T16:53:3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11"/>
    <x v="70"/>
    <x v="0"/>
    <d v="2026-04-20T16:53:3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"/>
    <x v="70"/>
    <x v="0"/>
    <d v="2026-04-20T16:53:39"/>
    <x v="2"/>
    <m/>
    <n v="3"/>
    <m/>
    <m/>
    <n v="1"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4"/>
    <x v="70"/>
    <x v="0"/>
    <d v="2026-04-20T16:53:39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5"/>
    <x v="70"/>
    <x v="0"/>
    <d v="2026-04-20T16:53:39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6"/>
    <x v="70"/>
    <x v="0"/>
    <d v="2026-04-20T16:53:39"/>
    <x v="131"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"/>
    <x v="70"/>
    <x v="0"/>
    <d v="2026-04-20T16:53:39"/>
    <x v="9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"/>
    <x v="0"/>
    <x v="0"/>
    <d v="2026-04-20T16:53:40"/>
    <x v="90"/>
    <m/>
    <m/>
    <m/>
    <m/>
    <m/>
    <n v="2"/>
    <n v="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0"/>
    <x v="0"/>
    <x v="0"/>
    <d v="2026-04-20T16:53:40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0"/>
    <x v="0"/>
    <x v="0"/>
    <d v="2026-04-20T16:53:40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"/>
    <x v="0"/>
    <x v="0"/>
    <d v="2026-04-20T16:53:40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"/>
    <x v="0"/>
    <x v="0"/>
    <d v="2026-04-20T16:53:40"/>
    <x v="69"/>
    <n v="1"/>
    <n v="3"/>
    <m/>
    <m/>
    <m/>
    <m/>
    <m/>
    <n v="1"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"/>
    <x v="0"/>
    <x v="0"/>
    <d v="2026-04-20T16:53:40"/>
    <x v="2"/>
    <n v="2"/>
    <n v="1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"/>
    <x v="0"/>
    <x v="0"/>
    <d v="2026-04-20T16:53:40"/>
    <x v="406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5"/>
    <x v="0"/>
    <x v="0"/>
    <d v="2026-04-20T16:53:40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6"/>
    <x v="0"/>
    <x v="0"/>
    <d v="2026-04-20T16:53:40"/>
    <x v="406"/>
    <n v="42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"/>
    <x v="0"/>
    <x v="0"/>
    <d v="2026-04-20T16:53:40"/>
    <x v="1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8"/>
    <x v="71"/>
    <x v="0"/>
    <d v="2026-04-20T16:53:40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9"/>
    <x v="71"/>
    <x v="0"/>
    <d v="2026-04-20T16:53:40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0"/>
    <x v="71"/>
    <x v="0"/>
    <d v="2026-04-20T16:53:40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1"/>
    <x v="71"/>
    <x v="0"/>
    <d v="2026-04-20T16:53:4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0"/>
    <x v="71"/>
    <x v="0"/>
    <d v="2026-04-20T16:53:40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"/>
    <x v="71"/>
    <x v="0"/>
    <d v="2026-04-20T16:53:40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"/>
    <x v="71"/>
    <x v="0"/>
    <d v="2026-04-20T16:53:40"/>
    <x v="145"/>
    <n v="6"/>
    <n v="3"/>
    <n v="1"/>
    <m/>
    <m/>
    <n v="2"/>
    <n v="1"/>
    <n v="2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"/>
    <x v="71"/>
    <x v="0"/>
    <d v="2026-04-20T16:53:40"/>
    <x v="2"/>
    <n v="2"/>
    <n v="1"/>
    <m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"/>
    <x v="71"/>
    <x v="0"/>
    <d v="2026-04-20T16:53:40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"/>
    <x v="71"/>
    <x v="0"/>
    <d v="2026-04-20T16:53:40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7"/>
    <x v="71"/>
    <x v="0"/>
    <d v="2026-04-20T16:53:4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6"/>
    <x v="71"/>
    <x v="0"/>
    <d v="2026-04-20T16:53:40"/>
    <x v="170"/>
    <n v="2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"/>
    <x v="71"/>
    <x v="0"/>
    <d v="2026-04-20T16:53:40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8"/>
    <x v="71"/>
    <x v="0"/>
    <d v="2026-04-20T16:53:4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5"/>
    <x v="71"/>
    <x v="0"/>
    <d v="2026-04-20T16:53:40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9"/>
    <x v="73"/>
    <x v="0"/>
    <d v="2026-04-20T16:53:41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10"/>
    <x v="73"/>
    <x v="0"/>
    <d v="2026-04-20T16:53:4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2"/>
    <x v="73"/>
    <x v="0"/>
    <d v="2026-04-20T16:53:41"/>
    <x v="145"/>
    <n v="3"/>
    <n v="6"/>
    <m/>
    <m/>
    <m/>
    <m/>
    <m/>
    <n v="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4"/>
    <x v="73"/>
    <x v="0"/>
    <d v="2026-04-20T16:53:41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5"/>
    <x v="73"/>
    <x v="0"/>
    <d v="2026-04-20T16:53:41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29"/>
    <x v="73"/>
    <x v="0"/>
    <d v="2026-04-20T16:53:4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6"/>
    <x v="73"/>
    <x v="0"/>
    <d v="2026-04-20T16:53:41"/>
    <x v="414"/>
    <n v="3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7"/>
    <x v="73"/>
    <x v="0"/>
    <d v="2026-04-20T16:53:41"/>
    <x v="26"/>
    <n v="1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31"/>
    <x v="73"/>
    <x v="0"/>
    <d v="2026-04-20T16:53:4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9"/>
    <x v="82"/>
    <x v="0"/>
    <d v="2026-04-20T16:53:4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"/>
    <x v="82"/>
    <x v="0"/>
    <d v="2026-04-20T16:53:41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"/>
    <x v="82"/>
    <x v="0"/>
    <d v="2026-04-20T16:53:41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"/>
    <x v="82"/>
    <x v="0"/>
    <d v="2026-04-20T16:53:41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6"/>
    <x v="82"/>
    <x v="0"/>
    <d v="2026-04-20T16:53:41"/>
    <x v="164"/>
    <n v="1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7"/>
    <x v="82"/>
    <x v="0"/>
    <d v="2026-04-20T16:53:41"/>
    <x v="13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8"/>
    <x v="85"/>
    <x v="12"/>
    <d v="2026-04-20T16:53:42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9"/>
    <x v="85"/>
    <x v="12"/>
    <d v="2026-04-20T16:53:42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10"/>
    <x v="85"/>
    <x v="12"/>
    <d v="2026-04-20T16:53:42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11"/>
    <x v="85"/>
    <x v="12"/>
    <d v="2026-04-20T16:53:4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2"/>
    <x v="85"/>
    <x v="12"/>
    <d v="2026-04-20T16:53:42"/>
    <x v="39"/>
    <n v="9"/>
    <n v="9"/>
    <m/>
    <m/>
    <n v="1"/>
    <n v="4"/>
    <n v="3"/>
    <n v="6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11"/>
    <x v="40"/>
    <x v="9"/>
    <d v="2026-04-20T16:53:2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2"/>
    <x v="40"/>
    <x v="9"/>
    <d v="2026-04-20T16:53:21"/>
    <x v="48"/>
    <n v="11"/>
    <n v="11"/>
    <m/>
    <m/>
    <n v="1"/>
    <m/>
    <n v="5"/>
    <n v="9"/>
    <n v="5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4"/>
    <x v="40"/>
    <x v="9"/>
    <d v="2026-04-20T16:53:21"/>
    <x v="40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5"/>
    <x v="40"/>
    <x v="9"/>
    <d v="2026-04-20T16:53:2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6"/>
    <x v="40"/>
    <x v="9"/>
    <d v="2026-04-20T16:53:21"/>
    <x v="407"/>
    <n v="78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7"/>
    <x v="40"/>
    <x v="9"/>
    <d v="2026-04-20T16:53:21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8"/>
    <x v="41"/>
    <x v="9"/>
    <d v="2026-04-20T16:53:21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9"/>
    <x v="41"/>
    <x v="9"/>
    <d v="2026-04-20T16:53:21"/>
    <x v="48"/>
    <m/>
    <m/>
    <m/>
    <m/>
    <m/>
    <n v="1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10"/>
    <x v="41"/>
    <x v="9"/>
    <d v="2026-04-20T16:53:21"/>
    <x v="69"/>
    <m/>
    <m/>
    <m/>
    <m/>
    <m/>
    <m/>
    <m/>
    <n v="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11"/>
    <x v="41"/>
    <x v="9"/>
    <d v="2026-04-20T16:53:2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2"/>
    <x v="41"/>
    <x v="9"/>
    <d v="2026-04-20T16:53:21"/>
    <x v="39"/>
    <n v="8"/>
    <n v="10"/>
    <m/>
    <m/>
    <n v="1"/>
    <n v="3"/>
    <m/>
    <n v="8"/>
    <n v="3"/>
    <n v="2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4"/>
    <x v="41"/>
    <x v="9"/>
    <d v="2026-04-20T16:53:21"/>
    <x v="244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5"/>
    <x v="41"/>
    <x v="9"/>
    <d v="2026-04-20T16:53:21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6"/>
    <x v="41"/>
    <x v="9"/>
    <d v="2026-04-20T16:53:21"/>
    <x v="244"/>
    <n v="4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"/>
    <x v="41"/>
    <x v="9"/>
    <d v="2026-04-20T16:53:21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8"/>
    <x v="28"/>
    <x v="9"/>
    <d v="2026-04-20T16:53:22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9"/>
    <x v="28"/>
    <x v="9"/>
    <d v="2026-04-20T16:53:22"/>
    <x v="39"/>
    <m/>
    <m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10"/>
    <x v="28"/>
    <x v="9"/>
    <d v="2026-04-20T16:53:22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11"/>
    <x v="28"/>
    <x v="9"/>
    <d v="2026-04-20T16:53:22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2"/>
    <x v="28"/>
    <x v="9"/>
    <d v="2026-04-20T16:53:22"/>
    <x v="13"/>
    <n v="5"/>
    <n v="10"/>
    <m/>
    <m/>
    <n v="1"/>
    <n v="2"/>
    <n v="1"/>
    <n v="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4"/>
    <x v="28"/>
    <x v="9"/>
    <d v="2026-04-20T16:53:22"/>
    <x v="16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5"/>
    <x v="28"/>
    <x v="9"/>
    <d v="2026-04-20T16:53:2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6"/>
    <x v="28"/>
    <x v="9"/>
    <d v="2026-04-20T16:53:22"/>
    <x v="162"/>
    <n v="5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7"/>
    <x v="28"/>
    <x v="9"/>
    <d v="2026-04-20T16:53:22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25"/>
    <x v="28"/>
    <x v="9"/>
    <d v="2026-04-20T16:53:2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8"/>
    <x v="44"/>
    <x v="9"/>
    <d v="2026-04-20T16:53:22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9"/>
    <x v="44"/>
    <x v="9"/>
    <d v="2026-04-20T16:53:22"/>
    <x v="15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2"/>
    <x v="44"/>
    <x v="9"/>
    <d v="2026-04-20T16:53:22"/>
    <x v="145"/>
    <n v="2"/>
    <n v="7"/>
    <m/>
    <m/>
    <m/>
    <m/>
    <n v="1"/>
    <n v="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4"/>
    <x v="44"/>
    <x v="9"/>
    <d v="2026-04-20T16:53:22"/>
    <x v="40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6"/>
    <x v="44"/>
    <x v="9"/>
    <d v="2026-04-20T16:53:22"/>
    <x v="404"/>
    <n v="3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9"/>
    <x v="45"/>
    <x v="9"/>
    <d v="2026-04-20T16:53:23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10"/>
    <x v="45"/>
    <x v="9"/>
    <d v="2026-04-20T16:53:23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2"/>
    <x v="45"/>
    <x v="9"/>
    <d v="2026-04-20T16:53:23"/>
    <x v="90"/>
    <n v="1"/>
    <n v="4"/>
    <m/>
    <m/>
    <m/>
    <m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4"/>
    <x v="45"/>
    <x v="9"/>
    <d v="2026-04-20T16:53:23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"/>
    <x v="7"/>
    <x v="5"/>
    <d v="2026-04-20T16:53:08"/>
    <x v="460"/>
    <n v="135"/>
    <n v="142"/>
    <n v="4"/>
    <n v="4"/>
    <n v="23"/>
    <n v="18"/>
    <n v="35"/>
    <n v="89"/>
    <n v="51"/>
    <n v="25"/>
    <m/>
    <n v="14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"/>
    <x v="7"/>
    <x v="5"/>
    <d v="2026-04-20T16:53:08"/>
    <x v="86"/>
    <n v="6"/>
    <n v="5"/>
    <m/>
    <m/>
    <m/>
    <n v="3"/>
    <m/>
    <n v="5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5"/>
    <x v="7"/>
    <x v="5"/>
    <d v="2026-04-20T16:53:08"/>
    <x v="2"/>
    <n v="1"/>
    <n v="2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"/>
    <x v="7"/>
    <x v="5"/>
    <d v="2026-04-20T16:53:08"/>
    <x v="609"/>
    <n v="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"/>
    <x v="7"/>
    <x v="5"/>
    <d v="2026-04-20T16:53:08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"/>
    <x v="7"/>
    <x v="5"/>
    <d v="2026-04-20T16:53:08"/>
    <x v="609"/>
    <n v="266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"/>
    <x v="7"/>
    <x v="5"/>
    <d v="2026-04-20T16:53:08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"/>
    <x v="8"/>
    <x v="6"/>
    <d v="2026-04-20T16:53:08"/>
    <x v="170"/>
    <m/>
    <m/>
    <m/>
    <n v="4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"/>
    <x v="8"/>
    <x v="6"/>
    <d v="2026-04-20T16:53:08"/>
    <x v="89"/>
    <m/>
    <m/>
    <m/>
    <m/>
    <m/>
    <n v="7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0"/>
    <x v="8"/>
    <x v="6"/>
    <d v="2026-04-20T16:53:08"/>
    <x v="13"/>
    <m/>
    <m/>
    <m/>
    <m/>
    <m/>
    <m/>
    <m/>
    <n v="1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1"/>
    <x v="8"/>
    <x v="6"/>
    <d v="2026-04-20T16:53:08"/>
    <x v="347"/>
    <n v="4.8"/>
    <n v="2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0"/>
    <x v="8"/>
    <x v="6"/>
    <d v="2026-04-20T16:53:08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"/>
    <x v="8"/>
    <x v="6"/>
    <d v="2026-04-20T16:53:08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2"/>
    <x v="8"/>
    <x v="6"/>
    <d v="2026-04-20T16:53:0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"/>
    <x v="8"/>
    <x v="6"/>
    <d v="2026-04-20T16:53:08"/>
    <x v="335"/>
    <n v="53"/>
    <n v="72"/>
    <n v="2"/>
    <n v="1"/>
    <n v="8"/>
    <n v="22"/>
    <n v="7"/>
    <n v="38"/>
    <n v="32"/>
    <n v="1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"/>
    <x v="8"/>
    <x v="6"/>
    <d v="2026-04-20T16:53:08"/>
    <x v="43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5"/>
    <x v="8"/>
    <x v="6"/>
    <d v="2026-04-20T16:53:08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6"/>
    <x v="8"/>
    <x v="6"/>
    <d v="2026-04-20T16:53:0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0"/>
    <x v="8"/>
    <x v="6"/>
    <d v="2026-04-20T16:53:08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"/>
    <x v="8"/>
    <x v="6"/>
    <d v="2026-04-20T16:53:08"/>
    <x v="348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"/>
    <x v="8"/>
    <x v="6"/>
    <d v="2026-04-20T16:53:08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"/>
    <x v="8"/>
    <x v="6"/>
    <d v="2026-04-20T16:53:08"/>
    <x v="348"/>
    <n v="126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"/>
    <x v="8"/>
    <x v="6"/>
    <d v="2026-04-20T16:53:08"/>
    <x v="21"/>
    <n v="11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"/>
    <x v="9"/>
    <x v="7"/>
    <d v="2026-04-20T16:53:09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"/>
    <x v="9"/>
    <x v="7"/>
    <d v="2026-04-20T16:53:09"/>
    <x v="57"/>
    <m/>
    <m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0"/>
    <x v="9"/>
    <x v="7"/>
    <d v="2026-04-20T16:53:09"/>
    <x v="1"/>
    <m/>
    <m/>
    <m/>
    <m/>
    <m/>
    <m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1"/>
    <x v="9"/>
    <x v="7"/>
    <d v="2026-04-20T16:53:09"/>
    <x v="108"/>
    <n v="3.2"/>
    <n v="1.6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0"/>
    <x v="9"/>
    <x v="7"/>
    <d v="2026-04-20T16:53:0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"/>
    <x v="9"/>
    <x v="7"/>
    <d v="2026-04-20T16:53:0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2"/>
    <x v="9"/>
    <x v="7"/>
    <d v="2026-04-20T16:53:09"/>
    <x v="365"/>
    <m/>
    <m/>
    <n v="3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"/>
    <x v="9"/>
    <x v="7"/>
    <d v="2026-04-20T16:53:09"/>
    <x v="63"/>
    <n v="13"/>
    <n v="17"/>
    <n v="2"/>
    <n v="1"/>
    <n v="3"/>
    <n v="1"/>
    <n v="3"/>
    <n v="10"/>
    <n v="4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"/>
    <x v="9"/>
    <x v="7"/>
    <d v="2026-04-20T16:53:09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"/>
    <x v="19"/>
    <x v="2"/>
    <d v="2026-04-20T15:39:07"/>
    <x v="186"/>
    <n v="37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2"/>
    <x v="19"/>
    <x v="2"/>
    <d v="2026-04-20T15:39:0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5"/>
    <x v="19"/>
    <x v="2"/>
    <d v="2026-04-20T15:39:07"/>
    <x v="244"/>
    <n v="5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4"/>
    <x v="19"/>
    <x v="2"/>
    <d v="2026-04-20T15:39:07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8"/>
    <x v="20"/>
    <x v="9"/>
    <d v="2026-04-20T15:39:07"/>
    <x v="169"/>
    <m/>
    <m/>
    <m/>
    <n v="5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9"/>
    <x v="20"/>
    <x v="9"/>
    <d v="2026-04-20T15:39:07"/>
    <x v="385"/>
    <m/>
    <m/>
    <m/>
    <m/>
    <m/>
    <n v="60"/>
    <n v="49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10"/>
    <x v="20"/>
    <x v="9"/>
    <d v="2026-04-20T15:39:07"/>
    <x v="192"/>
    <m/>
    <m/>
    <m/>
    <m/>
    <m/>
    <m/>
    <m/>
    <n v="16"/>
    <m/>
    <n v="12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3"/>
    <x v="33"/>
    <x v="4"/>
    <d v="2026-04-20T15:39:19"/>
    <x v="80"/>
    <m/>
    <m/>
    <n v="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5"/>
    <x v="9"/>
    <x v="7"/>
    <d v="2026-04-20T16:53:09"/>
    <x v="57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"/>
    <x v="9"/>
    <x v="7"/>
    <d v="2026-04-20T16:53:09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"/>
    <x v="9"/>
    <x v="7"/>
    <d v="2026-04-20T16:53:09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7"/>
    <x v="9"/>
    <x v="7"/>
    <d v="2026-04-20T16:53:0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6"/>
    <x v="9"/>
    <x v="7"/>
    <d v="2026-04-20T16:53:09"/>
    <x v="28"/>
    <n v="2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"/>
    <x v="9"/>
    <x v="7"/>
    <d v="2026-04-20T16:53:09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8"/>
    <x v="9"/>
    <x v="7"/>
    <d v="2026-04-20T16:53:09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8"/>
    <x v="10"/>
    <x v="4"/>
    <d v="2026-04-20T16:53:09"/>
    <x v="173"/>
    <m/>
    <m/>
    <m/>
    <n v="3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9"/>
    <x v="10"/>
    <x v="4"/>
    <d v="2026-04-20T16:53:09"/>
    <x v="110"/>
    <m/>
    <m/>
    <m/>
    <m/>
    <m/>
    <n v="38"/>
    <n v="5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0"/>
    <x v="10"/>
    <x v="4"/>
    <d v="2026-04-20T16:53:09"/>
    <x v="68"/>
    <m/>
    <m/>
    <m/>
    <m/>
    <m/>
    <m/>
    <m/>
    <n v="8"/>
    <m/>
    <n v="1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1"/>
    <x v="10"/>
    <x v="4"/>
    <d v="2026-04-20T16:53:09"/>
    <x v="219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0"/>
    <x v="10"/>
    <x v="4"/>
    <d v="2026-04-20T16:53:0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"/>
    <x v="10"/>
    <x v="4"/>
    <d v="2026-04-20T16:53:0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"/>
    <x v="10"/>
    <x v="4"/>
    <d v="2026-04-20T16:53:09"/>
    <x v="600"/>
    <n v="37"/>
    <n v="59"/>
    <m/>
    <n v="1"/>
    <n v="3"/>
    <n v="19"/>
    <n v="5"/>
    <n v="19"/>
    <n v="31"/>
    <n v="9"/>
    <m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"/>
    <x v="10"/>
    <x v="4"/>
    <d v="2026-04-20T16:53:09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"/>
    <x v="10"/>
    <x v="4"/>
    <d v="2026-04-20T16:53:09"/>
    <x v="149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5"/>
    <x v="10"/>
    <x v="4"/>
    <d v="2026-04-20T16:53:09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"/>
    <x v="10"/>
    <x v="4"/>
    <d v="2026-04-20T16:53:09"/>
    <x v="149"/>
    <n v="122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"/>
    <x v="10"/>
    <x v="4"/>
    <d v="2026-04-20T16:53:09"/>
    <x v="122"/>
    <n v="21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"/>
    <x v="11"/>
    <x v="4"/>
    <d v="2026-04-20T16:53:10"/>
    <x v="48"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"/>
    <x v="11"/>
    <x v="4"/>
    <d v="2026-04-20T16:53:10"/>
    <x v="57"/>
    <m/>
    <m/>
    <m/>
    <m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0"/>
    <x v="11"/>
    <x v="4"/>
    <d v="2026-04-20T16:53:10"/>
    <x v="4"/>
    <m/>
    <m/>
    <m/>
    <m/>
    <m/>
    <m/>
    <m/>
    <n v="5"/>
    <m/>
    <n v="10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1"/>
    <x v="11"/>
    <x v="4"/>
    <d v="2026-04-20T16:53:10"/>
    <x v="19"/>
    <n v="0"/>
    <n v="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2"/>
    <x v="11"/>
    <x v="4"/>
    <d v="2026-04-20T16:53:10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3"/>
    <x v="11"/>
    <x v="4"/>
    <d v="2026-04-20T16:53:10"/>
    <x v="264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"/>
    <x v="11"/>
    <x v="4"/>
    <d v="2026-04-20T16:53:10"/>
    <x v="216"/>
    <n v="11"/>
    <n v="34"/>
    <n v="0"/>
    <n v="1"/>
    <n v="4"/>
    <n v="4"/>
    <n v="7"/>
    <n v="7"/>
    <n v="7"/>
    <n v="5"/>
    <m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5"/>
    <x v="11"/>
    <x v="4"/>
    <d v="2026-04-20T16:53:10"/>
    <x v="43"/>
    <n v="1"/>
    <n v="1"/>
    <n v="0"/>
    <n v="0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"/>
    <x v="11"/>
    <x v="4"/>
    <d v="2026-04-20T16:53:10"/>
    <x v="272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"/>
    <x v="11"/>
    <x v="4"/>
    <d v="2026-04-20T16:53:10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"/>
    <x v="11"/>
    <x v="4"/>
    <d v="2026-04-20T16:53:10"/>
    <x v="272"/>
    <n v="97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"/>
    <x v="11"/>
    <x v="4"/>
    <d v="2026-04-20T16:53:10"/>
    <x v="39"/>
    <n v="7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8"/>
    <x v="12"/>
    <x v="1"/>
    <d v="2026-04-20T16:53:10"/>
    <x v="163"/>
    <m/>
    <m/>
    <m/>
    <n v="16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9"/>
    <x v="12"/>
    <x v="1"/>
    <d v="2026-04-20T16:53:10"/>
    <x v="610"/>
    <m/>
    <m/>
    <m/>
    <m/>
    <m/>
    <n v="312"/>
    <n v="166"/>
    <n v="4"/>
    <m/>
    <n v="6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0"/>
    <x v="12"/>
    <x v="1"/>
    <d v="2026-04-20T16:53:10"/>
    <x v="25"/>
    <m/>
    <m/>
    <m/>
    <m/>
    <m/>
    <m/>
    <m/>
    <n v="118"/>
    <m/>
    <n v="36"/>
    <n v="1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1"/>
    <x v="12"/>
    <x v="1"/>
    <d v="2026-04-20T16:53:10"/>
    <x v="611"/>
    <n v="31.2"/>
    <n v="80"/>
    <n v="1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0"/>
    <x v="12"/>
    <x v="1"/>
    <d v="2026-04-20T16:53:10"/>
    <x v="48"/>
    <m/>
    <m/>
    <m/>
    <n v="0"/>
    <n v="10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"/>
    <x v="12"/>
    <x v="1"/>
    <d v="2026-04-20T16:53:10"/>
    <x v="48"/>
    <m/>
    <n v="0"/>
    <n v="0"/>
    <n v="0"/>
    <n v="10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6"/>
    <x v="12"/>
    <x v="1"/>
    <d v="2026-04-20T16:53:10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3"/>
    <x v="12"/>
    <x v="1"/>
    <d v="2026-04-20T16:53:10"/>
    <x v="546"/>
    <n v="4.4400000000000004"/>
    <n v="4.4400000000000004"/>
    <n v="2.2200000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1"/>
    <x v="12"/>
    <x v="1"/>
    <d v="2026-04-20T16:53:10"/>
    <x v="359"/>
    <m/>
    <m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2"/>
    <x v="12"/>
    <x v="1"/>
    <d v="2026-04-20T16:53:10"/>
    <x v="570"/>
    <n v="0"/>
    <n v="4.8"/>
    <n v="21.6"/>
    <n v="1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3"/>
    <x v="12"/>
    <x v="1"/>
    <d v="2026-04-20T16:53:10"/>
    <x v="219"/>
    <n v="0"/>
    <n v="0"/>
    <n v="0"/>
    <n v="6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"/>
    <x v="12"/>
    <x v="1"/>
    <d v="2026-04-20T16:53:10"/>
    <x v="492"/>
    <n v="260"/>
    <n v="455"/>
    <n v="11"/>
    <n v="29"/>
    <n v="72"/>
    <n v="80"/>
    <n v="81"/>
    <n v="156"/>
    <n v="83"/>
    <n v="122"/>
    <m/>
    <n v="21"/>
    <n v="1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"/>
    <x v="12"/>
    <x v="1"/>
    <d v="2026-04-20T16:53:10"/>
    <x v="10"/>
    <n v="8"/>
    <n v="6"/>
    <n v="0"/>
    <n v="0"/>
    <n v="0"/>
    <n v="0"/>
    <n v="5"/>
    <n v="2"/>
    <n v="4"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4"/>
    <x v="12"/>
    <x v="1"/>
    <d v="2026-04-20T16:53:10"/>
    <x v="14"/>
    <n v="1"/>
    <n v="6"/>
    <n v="1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6"/>
    <x v="45"/>
    <x v="9"/>
    <d v="2026-04-20T16:53:23"/>
    <x v="94"/>
    <n v="1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8"/>
    <x v="30"/>
    <x v="4"/>
    <d v="2026-04-20T16:53:23"/>
    <x v="1"/>
    <m/>
    <m/>
    <m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9"/>
    <x v="30"/>
    <x v="4"/>
    <d v="2026-04-20T16:53:23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2"/>
    <x v="30"/>
    <x v="4"/>
    <d v="2026-04-20T16:53:23"/>
    <x v="14"/>
    <n v="4"/>
    <n v="3"/>
    <m/>
    <m/>
    <m/>
    <n v="0"/>
    <n v="4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4"/>
    <x v="30"/>
    <x v="4"/>
    <d v="2026-04-20T16:53:23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5"/>
    <x v="30"/>
    <x v="4"/>
    <d v="2026-04-20T16:53:2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6"/>
    <x v="30"/>
    <x v="4"/>
    <d v="2026-04-20T16:53:23"/>
    <x v="181"/>
    <n v="23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7"/>
    <x v="30"/>
    <x v="4"/>
    <d v="2026-04-20T16:53:23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8"/>
    <x v="46"/>
    <x v="4"/>
    <d v="2026-04-20T16:53:24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9"/>
    <x v="46"/>
    <x v="4"/>
    <d v="2026-04-20T16:53:24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10"/>
    <x v="46"/>
    <x v="4"/>
    <d v="2026-04-20T16:53:24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2"/>
    <x v="46"/>
    <x v="4"/>
    <d v="2026-04-20T16:53:24"/>
    <x v="9"/>
    <n v="6"/>
    <n v="4"/>
    <m/>
    <m/>
    <m/>
    <n v="2"/>
    <n v="2"/>
    <n v="3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4"/>
    <x v="46"/>
    <x v="4"/>
    <d v="2026-04-20T16:53:24"/>
    <x v="165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5"/>
    <x v="46"/>
    <x v="4"/>
    <d v="2026-04-20T16:53:24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6"/>
    <x v="46"/>
    <x v="4"/>
    <d v="2026-04-20T16:53:24"/>
    <x v="165"/>
    <n v="3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7"/>
    <x v="46"/>
    <x v="4"/>
    <d v="2026-04-20T16:53:24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8"/>
    <x v="47"/>
    <x v="4"/>
    <d v="2026-04-20T16:53:24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9"/>
    <x v="47"/>
    <x v="4"/>
    <d v="2026-04-20T16:53:24"/>
    <x v="1"/>
    <m/>
    <m/>
    <m/>
    <m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11"/>
    <x v="47"/>
    <x v="4"/>
    <d v="2026-04-20T16:53:24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2"/>
    <x v="47"/>
    <x v="4"/>
    <d v="2026-04-20T16:53:24"/>
    <x v="14"/>
    <n v="6"/>
    <n v="1"/>
    <m/>
    <n v="1"/>
    <m/>
    <m/>
    <n v="2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4"/>
    <x v="47"/>
    <x v="4"/>
    <d v="2026-04-20T16:53:24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5"/>
    <x v="47"/>
    <x v="4"/>
    <d v="2026-04-20T16:53:24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6"/>
    <x v="47"/>
    <x v="4"/>
    <d v="2026-04-20T16:53:24"/>
    <x v="132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"/>
    <x v="47"/>
    <x v="4"/>
    <d v="2026-04-20T16:53:24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8"/>
    <x v="48"/>
    <x v="4"/>
    <d v="2026-04-20T16:53:25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9"/>
    <x v="48"/>
    <x v="4"/>
    <d v="2026-04-20T16:53:2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0"/>
    <x v="48"/>
    <x v="4"/>
    <d v="2026-04-20T16:53:25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2"/>
    <x v="48"/>
    <x v="4"/>
    <d v="2026-04-20T16:53:25"/>
    <x v="1"/>
    <n v="2"/>
    <n v="6"/>
    <m/>
    <m/>
    <m/>
    <n v="1"/>
    <n v="2"/>
    <n v="3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4"/>
    <x v="48"/>
    <x v="4"/>
    <d v="2026-04-20T16:53:25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5"/>
    <x v="48"/>
    <x v="4"/>
    <d v="2026-04-20T16:53:2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6"/>
    <x v="48"/>
    <x v="4"/>
    <d v="2026-04-20T16:53:25"/>
    <x v="196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"/>
    <x v="48"/>
    <x v="4"/>
    <d v="2026-04-20T16:53:25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8"/>
    <x v="31"/>
    <x v="4"/>
    <d v="2026-04-20T16:53:25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9"/>
    <x v="31"/>
    <x v="4"/>
    <d v="2026-04-20T16:53:25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10"/>
    <x v="31"/>
    <x v="4"/>
    <d v="2026-04-20T16:53:25"/>
    <x v="0"/>
    <m/>
    <m/>
    <m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2"/>
    <x v="31"/>
    <x v="4"/>
    <d v="2026-04-20T16:53:25"/>
    <x v="117"/>
    <n v="3"/>
    <n v="10"/>
    <m/>
    <m/>
    <m/>
    <n v="3"/>
    <n v="2"/>
    <n v="2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4"/>
    <x v="31"/>
    <x v="4"/>
    <d v="2026-04-20T16:53:25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5"/>
    <x v="31"/>
    <x v="4"/>
    <d v="2026-04-20T16:53:25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6"/>
    <x v="31"/>
    <x v="4"/>
    <d v="2026-04-20T16:53:25"/>
    <x v="28"/>
    <n v="4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7"/>
    <x v="31"/>
    <x v="4"/>
    <d v="2026-04-20T16:53:25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4"/>
    <x v="32"/>
    <x v="0"/>
    <d v="2026-04-20T16:53:26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5"/>
    <x v="32"/>
    <x v="0"/>
    <d v="2026-04-20T16:53:2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6"/>
    <x v="32"/>
    <x v="0"/>
    <d v="2026-04-20T16:53:26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7"/>
    <x v="32"/>
    <x v="0"/>
    <d v="2026-04-20T16:53:26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8"/>
    <x v="51"/>
    <x v="0"/>
    <d v="2026-04-20T16:53:26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9"/>
    <x v="51"/>
    <x v="0"/>
    <d v="2026-04-20T16:53:26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10"/>
    <x v="51"/>
    <x v="0"/>
    <d v="2026-04-20T16:53:26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2"/>
    <x v="51"/>
    <x v="0"/>
    <d v="2026-04-20T16:53:26"/>
    <x v="1"/>
    <n v="3"/>
    <n v="5"/>
    <m/>
    <m/>
    <m/>
    <n v="2"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4"/>
    <x v="51"/>
    <x v="0"/>
    <d v="2026-04-20T16:53:26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5"/>
    <x v="51"/>
    <x v="0"/>
    <d v="2026-04-20T16:53:2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6"/>
    <x v="51"/>
    <x v="0"/>
    <d v="2026-04-20T16:53:26"/>
    <x v="122"/>
    <n v="24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7"/>
    <x v="51"/>
    <x v="0"/>
    <d v="2026-04-20T16:53:26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25"/>
    <x v="51"/>
    <x v="0"/>
    <d v="2026-04-20T16:53:26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8"/>
    <x v="33"/>
    <x v="4"/>
    <d v="2026-04-20T16:53:27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9"/>
    <x v="33"/>
    <x v="4"/>
    <d v="2026-04-20T16:53:27"/>
    <x v="10"/>
    <m/>
    <m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0"/>
    <x v="33"/>
    <x v="4"/>
    <d v="2026-04-20T16:53:27"/>
    <x v="2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0"/>
    <x v="33"/>
    <x v="4"/>
    <d v="2026-04-20T16:53:2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"/>
    <x v="33"/>
    <x v="4"/>
    <d v="2026-04-20T16:53:2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2"/>
    <x v="33"/>
    <x v="4"/>
    <d v="2026-04-20T16:53:27"/>
    <x v="1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3"/>
    <x v="33"/>
    <x v="4"/>
    <d v="2026-04-20T16:53:27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"/>
    <x v="33"/>
    <x v="4"/>
    <d v="2026-04-20T16:53:27"/>
    <x v="144"/>
    <n v="5"/>
    <n v="14"/>
    <m/>
    <m/>
    <m/>
    <n v="5"/>
    <n v="4"/>
    <n v="1"/>
    <n v="6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3"/>
    <x v="33"/>
    <x v="4"/>
    <d v="2026-04-20T16:53:27"/>
    <x v="69"/>
    <n v="3"/>
    <n v="1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5"/>
    <x v="33"/>
    <x v="4"/>
    <d v="2026-04-20T16:53:27"/>
    <x v="43"/>
    <n v="2"/>
    <n v="0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4"/>
    <x v="33"/>
    <x v="4"/>
    <d v="2026-04-20T16:53:27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5"/>
    <x v="33"/>
    <x v="4"/>
    <d v="2026-04-20T16:53:2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7"/>
    <x v="33"/>
    <x v="4"/>
    <d v="2026-04-20T16:53:2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6"/>
    <x v="33"/>
    <x v="4"/>
    <d v="2026-04-20T16:53:27"/>
    <x v="28"/>
    <n v="31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"/>
    <x v="33"/>
    <x v="4"/>
    <d v="2026-04-20T16:53:27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8"/>
    <x v="33"/>
    <x v="4"/>
    <d v="2026-04-20T16:53:27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8"/>
    <x v="34"/>
    <x v="4"/>
    <d v="2026-04-20T16:53:27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9"/>
    <x v="34"/>
    <x v="4"/>
    <d v="2026-04-20T16:53:27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0"/>
    <x v="34"/>
    <x v="4"/>
    <d v="2026-04-20T16:53:27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2"/>
    <x v="34"/>
    <x v="4"/>
    <d v="2026-04-20T16:53:27"/>
    <x v="14"/>
    <n v="3"/>
    <n v="4"/>
    <m/>
    <m/>
    <m/>
    <n v="1"/>
    <n v="0"/>
    <n v="2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4"/>
    <x v="34"/>
    <x v="4"/>
    <d v="2026-04-20T16:53:27"/>
    <x v="7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6"/>
    <x v="34"/>
    <x v="4"/>
    <d v="2026-04-20T16:53:27"/>
    <x v="74"/>
    <n v="2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9"/>
    <x v="42"/>
    <x v="9"/>
    <d v="2026-04-20T16:53:28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10"/>
    <x v="42"/>
    <x v="9"/>
    <d v="2026-04-20T16:53:28"/>
    <x v="2"/>
    <m/>
    <m/>
    <m/>
    <m/>
    <m/>
    <m/>
    <m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11"/>
    <x v="42"/>
    <x v="9"/>
    <d v="2026-04-20T16:53:2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2"/>
    <x v="42"/>
    <x v="9"/>
    <d v="2026-04-20T16:53:28"/>
    <x v="145"/>
    <n v="3"/>
    <n v="6"/>
    <m/>
    <m/>
    <n v="1"/>
    <m/>
    <m/>
    <n v="3"/>
    <n v="3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4"/>
    <x v="42"/>
    <x v="9"/>
    <d v="2026-04-20T16:53:28"/>
    <x v="43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5"/>
    <x v="42"/>
    <x v="9"/>
    <d v="2026-04-20T16:53:28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6"/>
    <x v="42"/>
    <x v="9"/>
    <d v="2026-04-20T16:53:28"/>
    <x v="434"/>
    <n v="54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"/>
    <x v="42"/>
    <x v="9"/>
    <d v="2026-04-20T16:53:28"/>
    <x v="1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8"/>
    <x v="43"/>
    <x v="9"/>
    <d v="2026-04-20T16:53:2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9"/>
    <x v="43"/>
    <x v="9"/>
    <d v="2026-04-20T16:53:28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10"/>
    <x v="43"/>
    <x v="9"/>
    <d v="2026-04-20T16:53:28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2"/>
    <x v="43"/>
    <x v="9"/>
    <d v="2026-04-20T16:53:28"/>
    <x v="69"/>
    <n v="1"/>
    <n v="3"/>
    <m/>
    <m/>
    <m/>
    <m/>
    <n v="1"/>
    <n v="1"/>
    <n v="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4"/>
    <x v="43"/>
    <x v="9"/>
    <d v="2026-04-20T16:53:28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6"/>
    <x v="43"/>
    <x v="9"/>
    <d v="2026-04-20T16:53:28"/>
    <x v="173"/>
    <n v="2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4"/>
    <x v="55"/>
    <x v="5"/>
    <d v="2026-04-20T16:53:29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6"/>
    <x v="55"/>
    <x v="5"/>
    <d v="2026-04-20T16:53:29"/>
    <x v="301"/>
    <n v="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8"/>
    <x v="56"/>
    <x v="0"/>
    <d v="2026-04-20T16:53:29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"/>
    <x v="56"/>
    <x v="0"/>
    <d v="2026-04-20T16:53:2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0"/>
    <x v="56"/>
    <x v="0"/>
    <d v="2026-04-20T16:53:2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1"/>
    <x v="56"/>
    <x v="0"/>
    <d v="2026-04-20T16:53:29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"/>
    <x v="56"/>
    <x v="0"/>
    <d v="2026-04-20T16:53:29"/>
    <x v="0"/>
    <n v="5"/>
    <n v="1"/>
    <m/>
    <m/>
    <n v="1"/>
    <n v="1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4"/>
    <x v="56"/>
    <x v="0"/>
    <d v="2026-04-20T16:53:29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"/>
    <x v="56"/>
    <x v="0"/>
    <d v="2026-04-20T16:53:2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6"/>
    <x v="56"/>
    <x v="0"/>
    <d v="2026-04-20T16:53:29"/>
    <x v="234"/>
    <n v="38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"/>
    <x v="56"/>
    <x v="0"/>
    <d v="2026-04-20T16:53:29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5"/>
    <x v="56"/>
    <x v="0"/>
    <d v="2026-04-20T16:53:29"/>
    <x v="13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9"/>
    <x v="49"/>
    <x v="5"/>
    <d v="2026-04-20T16:53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4"/>
    <x v="85"/>
    <x v="12"/>
    <d v="2026-04-20T16:53:42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5"/>
    <x v="85"/>
    <x v="12"/>
    <d v="2026-04-20T16:53:42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6"/>
    <x v="85"/>
    <x v="12"/>
    <d v="2026-04-20T16:53:42"/>
    <x v="94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7"/>
    <x v="85"/>
    <x v="12"/>
    <d v="2026-04-20T16:53:42"/>
    <x v="1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8"/>
    <x v="86"/>
    <x v="12"/>
    <d v="2026-04-20T16:53:42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9"/>
    <x v="86"/>
    <x v="12"/>
    <d v="2026-04-20T16:53:42"/>
    <x v="164"/>
    <m/>
    <m/>
    <m/>
    <m/>
    <m/>
    <n v="2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10"/>
    <x v="86"/>
    <x v="12"/>
    <d v="2026-04-20T16:53:42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11"/>
    <x v="86"/>
    <x v="12"/>
    <d v="2026-04-20T16:53:42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0"/>
    <x v="86"/>
    <x v="12"/>
    <d v="2026-04-20T16:53:4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1"/>
    <x v="86"/>
    <x v="12"/>
    <d v="2026-04-20T16:53:4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13"/>
    <x v="86"/>
    <x v="12"/>
    <d v="2026-04-20T16:53:42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2"/>
    <x v="86"/>
    <x v="12"/>
    <d v="2026-04-20T16:53:42"/>
    <x v="167"/>
    <n v="13"/>
    <n v="14"/>
    <m/>
    <m/>
    <n v="2"/>
    <n v="3"/>
    <n v="2"/>
    <n v="13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3"/>
    <x v="86"/>
    <x v="12"/>
    <d v="2026-04-20T16:53:42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14"/>
    <x v="86"/>
    <x v="12"/>
    <d v="2026-04-20T16:53:42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4"/>
    <x v="86"/>
    <x v="12"/>
    <d v="2026-04-20T16:53:42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5"/>
    <x v="86"/>
    <x v="12"/>
    <d v="2026-04-20T16:53:4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6"/>
    <x v="86"/>
    <x v="12"/>
    <d v="2026-04-20T16:53:42"/>
    <x v="173"/>
    <n v="2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21"/>
    <x v="21"/>
    <x v="1"/>
    <d v="2026-04-20T16:53:15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22"/>
    <x v="21"/>
    <x v="1"/>
    <d v="2026-04-20T16:53:15"/>
    <x v="174"/>
    <m/>
    <n v="4.8"/>
    <n v="13.6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2"/>
    <x v="21"/>
    <x v="1"/>
    <d v="2026-04-20T16:53:15"/>
    <x v="612"/>
    <n v="244"/>
    <n v="314"/>
    <n v="10"/>
    <n v="12"/>
    <n v="52"/>
    <n v="58"/>
    <n v="66"/>
    <n v="148"/>
    <n v="97"/>
    <n v="71"/>
    <m/>
    <n v="23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3"/>
    <x v="21"/>
    <x v="1"/>
    <d v="2026-04-20T16:53:15"/>
    <x v="0"/>
    <n v="5"/>
    <n v="1"/>
    <m/>
    <m/>
    <n v="1"/>
    <m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4"/>
    <x v="21"/>
    <x v="1"/>
    <d v="2026-04-20T16:53:15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5"/>
    <x v="21"/>
    <x v="1"/>
    <d v="2026-04-20T16:53:15"/>
    <x v="0"/>
    <n v="5"/>
    <n v="1"/>
    <m/>
    <n v="1"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6"/>
    <x v="21"/>
    <x v="1"/>
    <d v="2026-04-20T16:53:15"/>
    <x v="69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20"/>
    <x v="21"/>
    <x v="1"/>
    <d v="2026-04-20T16:53:15"/>
    <x v="43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4"/>
    <x v="21"/>
    <x v="1"/>
    <d v="2026-04-20T16:53:15"/>
    <x v="613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5"/>
    <x v="21"/>
    <x v="1"/>
    <d v="2026-04-20T16:53:15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6"/>
    <x v="21"/>
    <x v="1"/>
    <d v="2026-04-20T16:53:15"/>
    <x v="613"/>
    <n v="133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"/>
    <x v="21"/>
    <x v="1"/>
    <d v="2026-04-20T16:53:15"/>
    <x v="236"/>
    <n v="2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8"/>
    <x v="23"/>
    <x v="1"/>
    <d v="2026-04-20T16:53:16"/>
    <x v="57"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9"/>
    <x v="23"/>
    <x v="1"/>
    <d v="2026-04-20T16:53:16"/>
    <x v="161"/>
    <m/>
    <m/>
    <m/>
    <m/>
    <m/>
    <n v="26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0"/>
    <x v="23"/>
    <x v="1"/>
    <d v="2026-04-20T16:53:16"/>
    <x v="9"/>
    <m/>
    <m/>
    <m/>
    <m/>
    <m/>
    <m/>
    <m/>
    <n v="4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1"/>
    <x v="23"/>
    <x v="1"/>
    <d v="2026-04-20T16:53:16"/>
    <x v="219"/>
    <n v="2.4"/>
    <n v="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0"/>
    <x v="23"/>
    <x v="1"/>
    <d v="2026-04-20T16:53:16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"/>
    <x v="23"/>
    <x v="1"/>
    <d v="2026-04-20T16:53:16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"/>
    <x v="23"/>
    <x v="1"/>
    <d v="2026-04-20T16:53:16"/>
    <x v="131"/>
    <n v="27"/>
    <n v="35"/>
    <n v="1"/>
    <n v="2"/>
    <n v="2"/>
    <n v="10"/>
    <n v="5"/>
    <n v="13"/>
    <n v="20"/>
    <n v="4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"/>
    <x v="23"/>
    <x v="1"/>
    <d v="2026-04-20T16:53:16"/>
    <x v="4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"/>
    <x v="23"/>
    <x v="1"/>
    <d v="2026-04-20T16:53:16"/>
    <x v="614"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5"/>
    <x v="23"/>
    <x v="1"/>
    <d v="2026-04-20T16:53:16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0"/>
    <x v="23"/>
    <x v="1"/>
    <d v="2026-04-20T16:53:16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6"/>
    <x v="23"/>
    <x v="1"/>
    <d v="2026-04-20T16:53:16"/>
    <x v="614"/>
    <n v="162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"/>
    <x v="23"/>
    <x v="1"/>
    <d v="2026-04-20T16:53:16"/>
    <x v="94"/>
    <n v="1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2"/>
    <x v="23"/>
    <x v="1"/>
    <d v="2026-04-20T16:53:16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8"/>
    <x v="24"/>
    <x v="1"/>
    <d v="2026-04-20T16:53:16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9"/>
    <x v="24"/>
    <x v="1"/>
    <d v="2026-04-20T16:53:16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0"/>
    <x v="24"/>
    <x v="1"/>
    <d v="2026-04-20T16:53:16"/>
    <x v="14"/>
    <m/>
    <m/>
    <m/>
    <m/>
    <m/>
    <m/>
    <m/>
    <n v="2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1"/>
    <x v="24"/>
    <x v="1"/>
    <d v="2026-04-20T16:53:16"/>
    <x v="1"/>
    <n v="0.8"/>
    <n v="0.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2"/>
    <x v="24"/>
    <x v="1"/>
    <d v="2026-04-20T16:53:16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"/>
    <x v="24"/>
    <x v="1"/>
    <d v="2026-04-20T16:53:16"/>
    <x v="4"/>
    <n v="4"/>
    <n v="16"/>
    <n v="1"/>
    <n v="1"/>
    <n v="3"/>
    <n v="1"/>
    <n v="4"/>
    <n v="1"/>
    <n v="3"/>
    <n v="2"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5"/>
    <x v="24"/>
    <x v="1"/>
    <d v="2026-04-20T16:53:1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"/>
    <x v="24"/>
    <x v="1"/>
    <d v="2026-04-20T16:53:16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5"/>
    <x v="24"/>
    <x v="1"/>
    <d v="2026-04-20T16:53:1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6"/>
    <x v="24"/>
    <x v="1"/>
    <d v="2026-04-20T16:53:16"/>
    <x v="169"/>
    <n v="3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"/>
    <x v="24"/>
    <x v="1"/>
    <d v="2026-04-20T16:53:1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8"/>
    <x v="25"/>
    <x v="1"/>
    <d v="2026-04-20T16:53:17"/>
    <x v="39"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9"/>
    <x v="25"/>
    <x v="1"/>
    <d v="2026-04-20T16:53:17"/>
    <x v="15"/>
    <m/>
    <m/>
    <m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0"/>
    <x v="25"/>
    <x v="1"/>
    <d v="2026-04-20T16:53:17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1"/>
    <x v="25"/>
    <x v="1"/>
    <d v="2026-04-20T16:53:17"/>
    <x v="11"/>
    <m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0"/>
    <x v="25"/>
    <x v="1"/>
    <d v="2026-04-20T16:53:1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"/>
    <x v="25"/>
    <x v="1"/>
    <d v="2026-04-20T16:53:1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"/>
    <x v="25"/>
    <x v="1"/>
    <d v="2026-04-20T16:53:17"/>
    <x v="68"/>
    <n v="13"/>
    <n v="10"/>
    <m/>
    <m/>
    <n v="2"/>
    <n v="6"/>
    <n v="3"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9"/>
    <x v="6"/>
    <x v="2"/>
    <d v="2026-04-20T16:53:06"/>
    <x v="50"/>
    <n v="0"/>
    <n v="2.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0"/>
    <x v="6"/>
    <x v="2"/>
    <d v="2026-04-20T16:53:06"/>
    <x v="69"/>
    <n v="1"/>
    <n v="3"/>
    <n v="0"/>
    <n v="0"/>
    <n v="0"/>
    <n v="0"/>
    <n v="1"/>
    <n v="0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4"/>
    <x v="6"/>
    <x v="2"/>
    <d v="2026-04-20T16:53:06"/>
    <x v="2"/>
    <n v="2"/>
    <n v="1"/>
    <n v="0"/>
    <n v="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4"/>
    <x v="6"/>
    <x v="2"/>
    <d v="2026-04-20T16:53:06"/>
    <x v="615"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5"/>
    <x v="6"/>
    <x v="2"/>
    <d v="2026-04-20T16:53:06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30"/>
    <x v="6"/>
    <x v="2"/>
    <d v="2026-04-20T16:53:0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6"/>
    <x v="6"/>
    <x v="2"/>
    <d v="2026-04-20T16:53:06"/>
    <x v="615"/>
    <n v="207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"/>
    <x v="6"/>
    <x v="2"/>
    <d v="2026-04-20T16:53:06"/>
    <x v="181"/>
    <n v="1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32"/>
    <x v="6"/>
    <x v="2"/>
    <d v="2026-04-20T16:53:0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5"/>
    <x v="6"/>
    <x v="2"/>
    <d v="2026-04-20T16:53:06"/>
    <x v="94"/>
    <n v="15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34"/>
    <x v="6"/>
    <x v="2"/>
    <d v="2026-04-20T16:53:0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8"/>
    <x v="2"/>
    <x v="2"/>
    <d v="2026-04-20T16:53:06"/>
    <x v="616"/>
    <m/>
    <m/>
    <m/>
    <n v="15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9"/>
    <x v="2"/>
    <x v="2"/>
    <d v="2026-04-20T16:53:06"/>
    <x v="334"/>
    <m/>
    <m/>
    <m/>
    <m/>
    <m/>
    <n v="256"/>
    <n v="2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0"/>
    <x v="2"/>
    <x v="2"/>
    <d v="2026-04-20T16:53:06"/>
    <x v="445"/>
    <m/>
    <m/>
    <m/>
    <m/>
    <m/>
    <m/>
    <m/>
    <n v="81"/>
    <m/>
    <n v="54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1"/>
    <x v="2"/>
    <x v="2"/>
    <d v="2026-04-20T16:53:06"/>
    <x v="617"/>
    <n v="4"/>
    <n v="34.4"/>
    <n v="15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0"/>
    <x v="2"/>
    <x v="2"/>
    <d v="2026-04-20T16:53:06"/>
    <x v="21"/>
    <m/>
    <m/>
    <m/>
    <m/>
    <n v="2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"/>
    <x v="2"/>
    <x v="2"/>
    <d v="2026-04-20T16:53:06"/>
    <x v="21"/>
    <m/>
    <m/>
    <m/>
    <m/>
    <n v="2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6"/>
    <x v="2"/>
    <x v="2"/>
    <d v="2026-04-20T16:53:06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3"/>
    <x v="2"/>
    <x v="2"/>
    <d v="2026-04-20T16:53:06"/>
    <x v="618"/>
    <n v="11.84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1"/>
    <x v="2"/>
    <x v="2"/>
    <d v="2026-04-20T16:53:06"/>
    <x v="21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2"/>
    <x v="2"/>
    <x v="2"/>
    <d v="2026-04-20T16:53:06"/>
    <x v="19"/>
    <m/>
    <m/>
    <n v="0.8"/>
    <n v="9.1999999999999993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3"/>
    <x v="2"/>
    <x v="2"/>
    <d v="2026-04-20T16:53:06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"/>
    <x v="2"/>
    <x v="2"/>
    <d v="2026-04-20T16:53:06"/>
    <x v="180"/>
    <n v="255"/>
    <n v="307"/>
    <n v="2"/>
    <n v="11"/>
    <n v="55"/>
    <n v="63"/>
    <n v="75"/>
    <n v="128"/>
    <n v="108"/>
    <n v="85"/>
    <m/>
    <n v="27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"/>
    <x v="2"/>
    <x v="2"/>
    <d v="2026-04-20T16:53:06"/>
    <x v="10"/>
    <n v="7"/>
    <n v="7"/>
    <n v="0"/>
    <n v="0"/>
    <n v="0"/>
    <n v="0"/>
    <n v="1"/>
    <n v="5"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9"/>
    <x v="3"/>
    <x v="2"/>
    <d v="2026-04-20T16:53:05"/>
    <x v="443"/>
    <m/>
    <m/>
    <m/>
    <m/>
    <m/>
    <n v="314"/>
    <n v="17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0"/>
    <x v="3"/>
    <x v="2"/>
    <d v="2026-04-20T16:53:05"/>
    <x v="55"/>
    <m/>
    <m/>
    <m/>
    <m/>
    <m/>
    <m/>
    <m/>
    <n v="66"/>
    <m/>
    <n v="4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1"/>
    <x v="3"/>
    <x v="2"/>
    <d v="2026-04-20T16:53:05"/>
    <x v="474"/>
    <n v="3.2"/>
    <n v="70.400000000000006"/>
    <n v="1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0"/>
    <x v="3"/>
    <x v="2"/>
    <d v="2026-04-20T16:53:05"/>
    <x v="69"/>
    <m/>
    <m/>
    <m/>
    <n v="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"/>
    <x v="3"/>
    <x v="2"/>
    <d v="2026-04-20T16:53:05"/>
    <x v="1"/>
    <m/>
    <n v="0"/>
    <n v="4"/>
    <n v="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2"/>
    <x v="3"/>
    <x v="2"/>
    <d v="2026-04-20T16:53:05"/>
    <x v="219"/>
    <m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3"/>
    <x v="3"/>
    <x v="2"/>
    <d v="2026-04-20T16:53:05"/>
    <x v="64"/>
    <n v="4.8099999999999996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1"/>
    <x v="3"/>
    <x v="2"/>
    <d v="2026-04-20T16:53:05"/>
    <x v="33"/>
    <n v="0"/>
    <n v="15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4"/>
    <x v="6"/>
    <x v="2"/>
    <d v="2026-04-20T15:38:58"/>
    <x v="590"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5"/>
    <x v="6"/>
    <x v="2"/>
    <d v="2026-04-20T15:38:58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30"/>
    <x v="6"/>
    <x v="2"/>
    <d v="2026-04-20T15:38:5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"/>
    <x v="12"/>
    <x v="1"/>
    <d v="2026-04-20T15:39:03"/>
    <x v="619"/>
    <n v="409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"/>
    <x v="12"/>
    <x v="1"/>
    <d v="2026-04-20T15:39:03"/>
    <x v="434"/>
    <n v="39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1"/>
    <x v="12"/>
    <x v="1"/>
    <d v="2026-04-20T15:39:03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2"/>
    <x v="12"/>
    <x v="1"/>
    <d v="2026-04-20T15:39:03"/>
    <x v="404"/>
    <n v="3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20"/>
    <x v="14"/>
    <x v="9"/>
    <d v="2026-04-20T15:39:04"/>
    <x v="30"/>
    <n v="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2"/>
    <x v="3"/>
    <x v="2"/>
    <d v="2026-04-20T16:53:05"/>
    <x v="43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2"/>
    <x v="3"/>
    <x v="2"/>
    <d v="2026-04-20T16:53:05"/>
    <x v="83"/>
    <n v="0"/>
    <n v="0"/>
    <n v="3.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"/>
    <x v="3"/>
    <x v="2"/>
    <d v="2026-04-20T16:53:05"/>
    <x v="620"/>
    <n v="252"/>
    <n v="277"/>
    <n v="1"/>
    <n v="18"/>
    <n v="38"/>
    <n v="75"/>
    <n v="73"/>
    <n v="157"/>
    <n v="90"/>
    <n v="70"/>
    <m/>
    <n v="2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"/>
    <x v="3"/>
    <x v="2"/>
    <d v="2026-04-20T16:53:05"/>
    <x v="90"/>
    <n v="3"/>
    <n v="2"/>
    <n v="0"/>
    <n v="1"/>
    <n v="2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4"/>
    <x v="3"/>
    <x v="2"/>
    <d v="2026-04-20T16:53:05"/>
    <x v="43"/>
    <n v="1"/>
    <n v="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5"/>
    <x v="3"/>
    <x v="2"/>
    <d v="2026-04-20T16:53:05"/>
    <x v="2"/>
    <n v="1"/>
    <n v="2"/>
    <n v="0"/>
    <n v="0"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6"/>
    <x v="3"/>
    <x v="2"/>
    <d v="2026-04-20T16:53:05"/>
    <x v="0"/>
    <n v="0"/>
    <n v="0"/>
    <n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7"/>
    <x v="3"/>
    <x v="2"/>
    <d v="2026-04-20T16:53:05"/>
    <x v="86"/>
    <m/>
    <m/>
    <m/>
    <m/>
    <m/>
    <n v="8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8"/>
    <x v="3"/>
    <x v="2"/>
    <d v="2026-04-20T16:53:05"/>
    <x v="135"/>
    <n v="0"/>
    <n v="2.4"/>
    <n v="4.4000000000000004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9"/>
    <x v="3"/>
    <x v="2"/>
    <d v="2026-04-20T16:53:05"/>
    <x v="231"/>
    <n v="0"/>
    <n v="4.8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0"/>
    <x v="3"/>
    <x v="2"/>
    <d v="2026-04-20T16:53:05"/>
    <x v="145"/>
    <n v="3"/>
    <n v="6"/>
    <n v="0"/>
    <n v="0"/>
    <n v="0"/>
    <n v="1"/>
    <n v="2"/>
    <n v="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4"/>
    <x v="3"/>
    <x v="2"/>
    <d v="2026-04-20T16:53:05"/>
    <x v="90"/>
    <n v="4"/>
    <n v="1"/>
    <n v="0"/>
    <n v="2"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"/>
    <x v="3"/>
    <x v="2"/>
    <d v="2026-04-20T16:53:05"/>
    <x v="621"/>
    <n v="7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"/>
    <x v="3"/>
    <x v="2"/>
    <d v="2026-04-20T16:53:05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6"/>
    <x v="3"/>
    <x v="2"/>
    <d v="2026-04-20T16:53:05"/>
    <x v="621"/>
    <n v="335"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"/>
    <x v="3"/>
    <x v="2"/>
    <d v="2026-04-20T16:53:05"/>
    <x v="202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8"/>
    <x v="6"/>
    <x v="2"/>
    <d v="2026-04-20T16:53:06"/>
    <x v="444"/>
    <m/>
    <m/>
    <m/>
    <n v="126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9"/>
    <x v="6"/>
    <x v="2"/>
    <d v="2026-04-20T16:53:06"/>
    <x v="622"/>
    <m/>
    <m/>
    <m/>
    <m/>
    <m/>
    <n v="240"/>
    <n v="14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0"/>
    <x v="6"/>
    <x v="2"/>
    <d v="2026-04-20T16:53:06"/>
    <x v="28"/>
    <m/>
    <m/>
    <m/>
    <m/>
    <m/>
    <m/>
    <m/>
    <n v="48"/>
    <m/>
    <n v="14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1"/>
    <x v="6"/>
    <x v="2"/>
    <d v="2026-04-20T16:53:06"/>
    <x v="623"/>
    <n v="8"/>
    <n v="74.400000000000006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0"/>
    <x v="6"/>
    <x v="2"/>
    <d v="2026-04-20T16:53:06"/>
    <x v="15"/>
    <m/>
    <m/>
    <m/>
    <n v="4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"/>
    <x v="6"/>
    <x v="2"/>
    <d v="2026-04-20T16:53:06"/>
    <x v="21"/>
    <m/>
    <n v="0"/>
    <n v="8"/>
    <n v="4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2"/>
    <x v="6"/>
    <x v="2"/>
    <d v="2026-04-20T16:53:06"/>
    <x v="214"/>
    <n v="7.2"/>
    <n v="0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3"/>
    <x v="6"/>
    <x v="2"/>
    <d v="2026-04-20T16:53:06"/>
    <x v="229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2"/>
    <x v="6"/>
    <x v="2"/>
    <d v="2026-04-20T16:53:06"/>
    <x v="148"/>
    <n v="0"/>
    <n v="0"/>
    <n v="0"/>
    <n v="0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"/>
    <x v="6"/>
    <x v="2"/>
    <d v="2026-04-20T16:53:06"/>
    <x v="565"/>
    <n v="195"/>
    <n v="280"/>
    <n v="3"/>
    <n v="23"/>
    <n v="49"/>
    <n v="63"/>
    <n v="59"/>
    <n v="120"/>
    <n v="75"/>
    <n v="50"/>
    <m/>
    <n v="7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3"/>
    <x v="6"/>
    <x v="2"/>
    <d v="2026-04-20T16:53:06"/>
    <x v="13"/>
    <n v="6"/>
    <n v="9"/>
    <n v="3"/>
    <n v="0"/>
    <n v="4"/>
    <n v="2"/>
    <n v="1"/>
    <n v="3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4"/>
    <x v="6"/>
    <x v="2"/>
    <d v="2026-04-20T16:53:06"/>
    <x v="30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5"/>
    <x v="6"/>
    <x v="2"/>
    <d v="2026-04-20T16:53:06"/>
    <x v="43"/>
    <n v="1"/>
    <n v="1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6"/>
    <x v="6"/>
    <x v="2"/>
    <d v="2026-04-20T16:53:06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7"/>
    <x v="6"/>
    <x v="2"/>
    <d v="2026-04-20T16:53:06"/>
    <x v="90"/>
    <m/>
    <m/>
    <m/>
    <m/>
    <m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8"/>
    <x v="6"/>
    <x v="2"/>
    <d v="2026-04-20T16:53:06"/>
    <x v="80"/>
    <n v="0"/>
    <n v="0"/>
    <n v="1.6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6"/>
    <x v="19"/>
    <x v="2"/>
    <d v="2026-04-20T16:53:14"/>
    <x v="15"/>
    <m/>
    <m/>
    <n v="4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7"/>
    <x v="19"/>
    <x v="2"/>
    <d v="2026-04-20T16:53:14"/>
    <x v="4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3"/>
    <x v="19"/>
    <x v="2"/>
    <d v="2026-04-20T16:53:14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4"/>
    <x v="2"/>
    <x v="2"/>
    <d v="2026-04-20T16:53:06"/>
    <x v="9"/>
    <n v="3"/>
    <n v="7"/>
    <n v="3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5"/>
    <x v="2"/>
    <x v="2"/>
    <d v="2026-04-20T16:53:06"/>
    <x v="0"/>
    <n v="0"/>
    <n v="6"/>
    <n v="0"/>
    <n v="0"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6"/>
    <x v="2"/>
    <x v="2"/>
    <d v="2026-04-20T16:53:06"/>
    <x v="1"/>
    <m/>
    <n v="2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7"/>
    <x v="2"/>
    <x v="2"/>
    <d v="2026-04-20T16:53:06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8"/>
    <x v="2"/>
    <x v="2"/>
    <d v="2026-04-20T16:53:06"/>
    <x v="173"/>
    <n v="8"/>
    <n v="2.8"/>
    <n v="12.8"/>
    <n v="12.8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9"/>
    <x v="2"/>
    <x v="2"/>
    <d v="2026-04-20T16:53:06"/>
    <x v="4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0"/>
    <x v="2"/>
    <x v="2"/>
    <d v="2026-04-20T16:53:06"/>
    <x v="1"/>
    <n v="5"/>
    <n v="3"/>
    <m/>
    <n v="1"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4"/>
    <x v="2"/>
    <x v="2"/>
    <d v="2026-04-20T16:53:06"/>
    <x v="4"/>
    <n v="16"/>
    <n v="4"/>
    <n v="2"/>
    <n v="2"/>
    <n v="1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"/>
    <x v="2"/>
    <x v="2"/>
    <d v="2026-04-20T16:53:06"/>
    <x v="624"/>
    <n v="10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"/>
    <x v="2"/>
    <x v="2"/>
    <d v="2026-04-20T16:53:06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6"/>
    <x v="2"/>
    <x v="2"/>
    <d v="2026-04-20T16:53:06"/>
    <x v="624"/>
    <n v="402"/>
    <n v="6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"/>
    <x v="2"/>
    <x v="2"/>
    <d v="2026-04-20T16:53:06"/>
    <x v="55"/>
    <n v="22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5"/>
    <x v="2"/>
    <x v="2"/>
    <d v="2026-04-20T16:53:06"/>
    <x v="26"/>
    <n v="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8"/>
    <x v="4"/>
    <x v="3"/>
    <d v="2026-04-20T16:53:0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9"/>
    <x v="4"/>
    <x v="3"/>
    <d v="2026-04-20T16:53:07"/>
    <x v="92"/>
    <m/>
    <m/>
    <m/>
    <m/>
    <m/>
    <n v="14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0"/>
    <x v="4"/>
    <x v="3"/>
    <d v="2026-04-20T16:53:07"/>
    <x v="10"/>
    <m/>
    <m/>
    <m/>
    <m/>
    <m/>
    <m/>
    <m/>
    <n v="13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1"/>
    <x v="4"/>
    <x v="3"/>
    <d v="2026-04-20T16:53:07"/>
    <x v="18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0"/>
    <x v="4"/>
    <x v="3"/>
    <d v="2026-04-20T16:53:07"/>
    <x v="69"/>
    <m/>
    <m/>
    <m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"/>
    <x v="4"/>
    <x v="3"/>
    <d v="2026-04-20T16:53:07"/>
    <x v="0"/>
    <m/>
    <n v="0"/>
    <n v="2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2"/>
    <x v="4"/>
    <x v="3"/>
    <d v="2026-04-20T16:53:07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2"/>
    <x v="4"/>
    <x v="3"/>
    <d v="2026-04-20T16:53:07"/>
    <x v="11"/>
    <n v="0"/>
    <n v="4.8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"/>
    <x v="4"/>
    <x v="3"/>
    <d v="2026-04-20T16:53:07"/>
    <x v="164"/>
    <n v="10"/>
    <n v="24"/>
    <n v="0"/>
    <n v="0"/>
    <n v="4"/>
    <n v="1"/>
    <n v="2"/>
    <n v="7"/>
    <n v="6"/>
    <n v="13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"/>
    <x v="4"/>
    <x v="3"/>
    <d v="2026-04-20T16:53:07"/>
    <x v="2"/>
    <n v="2"/>
    <n v="1"/>
    <n v="0"/>
    <n v="0"/>
    <n v="1"/>
    <n v="0"/>
    <n v="0"/>
    <n v="1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5"/>
    <x v="4"/>
    <x v="3"/>
    <d v="2026-04-20T16:53:07"/>
    <x v="30"/>
    <n v="1"/>
    <n v="0"/>
    <n v="0"/>
    <n v="1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4"/>
    <x v="4"/>
    <x v="3"/>
    <d v="2026-04-20T16:53:07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"/>
    <x v="4"/>
    <x v="3"/>
    <d v="2026-04-20T16:53:0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"/>
    <x v="4"/>
    <x v="3"/>
    <d v="2026-04-20T16:53:07"/>
    <x v="55"/>
    <n v="3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"/>
    <x v="4"/>
    <x v="3"/>
    <d v="2026-04-20T16:53:0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"/>
    <x v="5"/>
    <x v="4"/>
    <d v="2026-04-20T16:53:07"/>
    <x v="247"/>
    <m/>
    <m/>
    <m/>
    <n v="4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9"/>
    <x v="5"/>
    <x v="4"/>
    <d v="2026-04-20T16:53:07"/>
    <x v="444"/>
    <m/>
    <m/>
    <m/>
    <m/>
    <m/>
    <n v="132"/>
    <n v="110"/>
    <n v="2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0"/>
    <x v="5"/>
    <x v="4"/>
    <d v="2026-04-20T16:53:07"/>
    <x v="270"/>
    <m/>
    <m/>
    <m/>
    <m/>
    <m/>
    <m/>
    <m/>
    <n v="33"/>
    <m/>
    <n v="40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1"/>
    <x v="5"/>
    <x v="4"/>
    <d v="2026-04-20T16:53:07"/>
    <x v="625"/>
    <n v="8.8000000000000007"/>
    <n v="12.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4"/>
    <x v="14"/>
    <x v="9"/>
    <d v="2026-04-20T15:39:04"/>
    <x v="626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5"/>
    <x v="14"/>
    <x v="9"/>
    <d v="2026-04-20T15:39:04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6"/>
    <x v="14"/>
    <x v="9"/>
    <d v="2026-04-20T15:39:04"/>
    <x v="626"/>
    <n v="152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"/>
    <x v="14"/>
    <x v="9"/>
    <d v="2026-04-20T15:39:04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5"/>
    <x v="18"/>
    <x v="9"/>
    <d v="2026-04-20T15:39:04"/>
    <x v="243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"/>
    <x v="18"/>
    <x v="9"/>
    <d v="2026-04-20T15:39:04"/>
    <x v="627"/>
    <n v="329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"/>
    <x v="18"/>
    <x v="9"/>
    <d v="2026-04-20T15:39:04"/>
    <x v="243"/>
    <n v="31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5"/>
    <x v="18"/>
    <x v="9"/>
    <d v="2026-04-20T15:39:04"/>
    <x v="115"/>
    <n v="2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"/>
    <x v="25"/>
    <x v="1"/>
    <d v="2026-04-20T16:53:17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"/>
    <x v="25"/>
    <x v="1"/>
    <d v="2026-04-20T16:53:17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5"/>
    <x v="25"/>
    <x v="1"/>
    <d v="2026-04-20T16:53:1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7"/>
    <x v="25"/>
    <x v="1"/>
    <d v="2026-04-20T16:53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6"/>
    <x v="25"/>
    <x v="1"/>
    <d v="2026-04-20T16:53:17"/>
    <x v="93"/>
    <n v="33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"/>
    <x v="25"/>
    <x v="1"/>
    <d v="2026-04-20T16:53:17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8"/>
    <x v="25"/>
    <x v="1"/>
    <d v="2026-04-20T16:53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"/>
    <x v="26"/>
    <x v="2"/>
    <d v="2026-04-20T16:53:17"/>
    <x v="70"/>
    <m/>
    <m/>
    <m/>
    <n v="2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9"/>
    <x v="26"/>
    <x v="2"/>
    <d v="2026-04-20T16:53:17"/>
    <x v="70"/>
    <m/>
    <m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0"/>
    <x v="26"/>
    <x v="2"/>
    <d v="2026-04-20T16:53:17"/>
    <x v="90"/>
    <m/>
    <m/>
    <m/>
    <m/>
    <m/>
    <m/>
    <m/>
    <n v="2"/>
    <m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1"/>
    <x v="26"/>
    <x v="2"/>
    <d v="2026-04-20T16:53:17"/>
    <x v="21"/>
    <n v="3.2"/>
    <n v="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"/>
    <x v="26"/>
    <x v="2"/>
    <d v="2026-04-20T16:53:17"/>
    <x v="122"/>
    <n v="26"/>
    <n v="30"/>
    <n v="1"/>
    <n v="2"/>
    <n v="4"/>
    <n v="12"/>
    <n v="10"/>
    <n v="10"/>
    <n v="12"/>
    <n v="2"/>
    <m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"/>
    <x v="26"/>
    <x v="2"/>
    <d v="2026-04-20T16:53:17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5"/>
    <x v="26"/>
    <x v="2"/>
    <d v="2026-04-20T16:53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6"/>
    <x v="26"/>
    <x v="2"/>
    <d v="2026-04-20T16:53:17"/>
    <x v="408"/>
    <n v="35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"/>
    <x v="26"/>
    <x v="2"/>
    <d v="2026-04-20T16:53:17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8"/>
    <x v="35"/>
    <x v="2"/>
    <d v="2026-04-20T16:53:18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9"/>
    <x v="35"/>
    <x v="2"/>
    <d v="2026-04-20T16:53:18"/>
    <x v="39"/>
    <m/>
    <m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0"/>
    <x v="35"/>
    <x v="2"/>
    <d v="2026-04-20T16:53:18"/>
    <x v="0"/>
    <m/>
    <m/>
    <m/>
    <m/>
    <m/>
    <m/>
    <m/>
    <n v="3"/>
    <m/>
    <n v="0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1"/>
    <x v="35"/>
    <x v="2"/>
    <d v="2026-04-20T16:53:18"/>
    <x v="80"/>
    <m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0"/>
    <x v="35"/>
    <x v="2"/>
    <d v="2026-04-20T16:53:18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"/>
    <x v="35"/>
    <x v="2"/>
    <d v="2026-04-20T16:53:18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2"/>
    <x v="35"/>
    <x v="2"/>
    <d v="2026-04-20T16:53:18"/>
    <x v="63"/>
    <n v="7"/>
    <n v="23"/>
    <m/>
    <n v="1"/>
    <n v="6"/>
    <n v="2"/>
    <n v="6"/>
    <n v="3"/>
    <n v="6"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3"/>
    <x v="35"/>
    <x v="2"/>
    <d v="2026-04-20T16:53:18"/>
    <x v="43"/>
    <n v="1"/>
    <n v="1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4"/>
    <x v="35"/>
    <x v="2"/>
    <d v="2026-04-20T16:53:18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5"/>
    <x v="35"/>
    <x v="2"/>
    <d v="2026-04-20T16:53:18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6"/>
    <x v="35"/>
    <x v="2"/>
    <d v="2026-04-20T16:53:18"/>
    <x v="29"/>
    <n v="1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"/>
    <x v="35"/>
    <x v="2"/>
    <d v="2026-04-20T16:53:18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6"/>
    <x v="57"/>
    <x v="10"/>
    <d v="2026-04-20T16:53:31"/>
    <x v="185"/>
    <n v="3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"/>
    <x v="57"/>
    <x v="10"/>
    <d v="2026-04-20T16:53:3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8"/>
    <x v="60"/>
    <x v="10"/>
    <d v="2026-04-20T16:53:31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9"/>
    <x v="60"/>
    <x v="10"/>
    <d v="2026-04-20T16:53:31"/>
    <x v="10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10"/>
    <x v="60"/>
    <x v="10"/>
    <d v="2026-04-20T16:53:3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2"/>
    <x v="60"/>
    <x v="10"/>
    <d v="2026-04-20T16:53:31"/>
    <x v="117"/>
    <n v="7"/>
    <n v="6"/>
    <m/>
    <m/>
    <m/>
    <n v="1"/>
    <n v="3"/>
    <n v="2"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4"/>
    <x v="60"/>
    <x v="10"/>
    <d v="2026-04-20T16:53:3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5"/>
    <x v="60"/>
    <x v="10"/>
    <d v="2026-04-20T16:53:31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6"/>
    <x v="60"/>
    <x v="10"/>
    <d v="2026-04-20T16:53:31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"/>
    <x v="60"/>
    <x v="10"/>
    <d v="2026-04-20T16:53:31"/>
    <x v="76"/>
    <n v="2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4"/>
    <x v="61"/>
    <x v="10"/>
    <d v="2026-04-20T16:53:32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5"/>
    <x v="61"/>
    <x v="10"/>
    <d v="2026-04-20T16:53:3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6"/>
    <x v="61"/>
    <x v="10"/>
    <d v="2026-04-20T16:53:32"/>
    <x v="9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"/>
    <x v="61"/>
    <x v="10"/>
    <d v="2026-04-20T16:53:32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8"/>
    <x v="62"/>
    <x v="10"/>
    <d v="2026-04-20T16:53:3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9"/>
    <x v="62"/>
    <x v="10"/>
    <d v="2026-04-20T16:53:32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10"/>
    <x v="62"/>
    <x v="10"/>
    <d v="2026-04-20T16:53:32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2"/>
    <x v="38"/>
    <x v="7"/>
    <d v="2026-04-20T16:53:19"/>
    <x v="14"/>
    <n v="4"/>
    <n v="3"/>
    <m/>
    <m/>
    <n v="1"/>
    <n v="2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4"/>
    <x v="38"/>
    <x v="7"/>
    <d v="2026-04-20T16:53:19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5"/>
    <x v="38"/>
    <x v="7"/>
    <d v="2026-04-20T16:53:1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6"/>
    <x v="38"/>
    <x v="7"/>
    <d v="2026-04-20T16:53:19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7"/>
    <x v="38"/>
    <x v="7"/>
    <d v="2026-04-20T16:53:1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8"/>
    <x v="27"/>
    <x v="7"/>
    <d v="2026-04-20T16:53:20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9"/>
    <x v="27"/>
    <x v="7"/>
    <d v="2026-04-20T16:53:20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10"/>
    <x v="27"/>
    <x v="7"/>
    <d v="2026-04-20T16:53:2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2"/>
    <x v="27"/>
    <x v="7"/>
    <d v="2026-04-20T16:53:20"/>
    <x v="0"/>
    <n v="2"/>
    <n v="4"/>
    <m/>
    <m/>
    <m/>
    <n v="1"/>
    <n v="1"/>
    <n v="3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4"/>
    <x v="27"/>
    <x v="7"/>
    <d v="2026-04-20T16:53:20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5"/>
    <x v="27"/>
    <x v="7"/>
    <d v="2026-04-20T16:53:2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6"/>
    <x v="27"/>
    <x v="7"/>
    <d v="2026-04-20T16:53:20"/>
    <x v="210"/>
    <n v="4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7"/>
    <x v="27"/>
    <x v="7"/>
    <d v="2026-04-20T16:53:20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9"/>
    <x v="39"/>
    <x v="7"/>
    <d v="2026-04-20T16:53:20"/>
    <x v="18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10"/>
    <x v="39"/>
    <x v="7"/>
    <d v="2026-04-20T16:53:2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2"/>
    <x v="39"/>
    <x v="7"/>
    <d v="2026-04-20T16:53:20"/>
    <x v="14"/>
    <n v="3"/>
    <n v="4"/>
    <m/>
    <m/>
    <m/>
    <m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4"/>
    <x v="39"/>
    <x v="7"/>
    <d v="2026-04-20T16:53:20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5"/>
    <x v="39"/>
    <x v="7"/>
    <d v="2026-04-20T16:53:2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9"/>
    <x v="27"/>
    <x v="39"/>
    <x v="7"/>
    <d v="2026-04-20T16:53:2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0"/>
    <x v="5"/>
    <x v="4"/>
    <d v="2026-04-20T16:53:07"/>
    <x v="9"/>
    <m/>
    <m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"/>
    <x v="5"/>
    <x v="4"/>
    <d v="2026-04-20T16:53:07"/>
    <x v="18"/>
    <m/>
    <m/>
    <n v="2"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2"/>
    <x v="5"/>
    <x v="4"/>
    <d v="2026-04-20T16:53:07"/>
    <x v="1"/>
    <n v="1.6"/>
    <n v="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3"/>
    <x v="5"/>
    <x v="4"/>
    <d v="2026-04-20T16:53:07"/>
    <x v="628"/>
    <m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2"/>
    <x v="5"/>
    <x v="4"/>
    <d v="2026-04-20T16:53:07"/>
    <x v="1"/>
    <m/>
    <m/>
    <n v="3.2"/>
    <n v="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"/>
    <x v="5"/>
    <x v="4"/>
    <d v="2026-04-20T16:53:07"/>
    <x v="629"/>
    <n v="116"/>
    <n v="166"/>
    <n v="3"/>
    <n v="4"/>
    <n v="18"/>
    <n v="20"/>
    <n v="38"/>
    <n v="66"/>
    <n v="56"/>
    <n v="35"/>
    <m/>
    <n v="20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"/>
    <x v="5"/>
    <x v="4"/>
    <d v="2026-04-20T16:53:07"/>
    <x v="1"/>
    <n v="4"/>
    <n v="4"/>
    <n v="1"/>
    <n v="1"/>
    <n v="1"/>
    <m/>
    <n v="1"/>
    <n v="3"/>
    <n v="1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4"/>
    <x v="5"/>
    <x v="4"/>
    <d v="2026-04-20T16:53:0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5"/>
    <x v="5"/>
    <x v="4"/>
    <d v="2026-04-20T16:53:07"/>
    <x v="2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"/>
    <x v="5"/>
    <x v="4"/>
    <d v="2026-04-20T16:53:07"/>
    <x v="630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"/>
    <x v="5"/>
    <x v="4"/>
    <d v="2026-04-20T16:53:07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"/>
    <x v="5"/>
    <x v="4"/>
    <d v="2026-04-20T16:53:07"/>
    <x v="630"/>
    <n v="162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"/>
    <x v="5"/>
    <x v="4"/>
    <d v="2026-04-20T16:53:07"/>
    <x v="181"/>
    <n v="1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5"/>
    <x v="5"/>
    <x v="4"/>
    <d v="2026-04-20T16:53:07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4"/>
    <x v="5"/>
    <x v="4"/>
    <d v="2026-04-20T16:53:0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32"/>
    <x v="6"/>
    <x v="2"/>
    <d v="2026-04-20T15:38:5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5"/>
    <x v="6"/>
    <x v="2"/>
    <d v="2026-04-20T15:38:58"/>
    <x v="74"/>
    <n v="1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34"/>
    <x v="6"/>
    <x v="2"/>
    <d v="2026-04-20T15:38:5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4"/>
    <x v="2"/>
    <x v="2"/>
    <d v="2026-04-20T15:38:58"/>
    <x v="4"/>
    <n v="13"/>
    <n v="7"/>
    <n v="2"/>
    <n v="1"/>
    <n v="11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"/>
    <x v="2"/>
    <x v="2"/>
    <d v="2026-04-20T15:38:58"/>
    <x v="631"/>
    <n v="1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"/>
    <x v="2"/>
    <x v="2"/>
    <d v="2026-04-20T15:38:58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4"/>
    <x v="134"/>
    <x v="14"/>
    <d v="2026-04-20T15:38:54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"/>
    <x v="137"/>
    <x v="17"/>
    <d v="2026-04-20T15:38:55"/>
    <x v="26"/>
    <n v="8"/>
    <n v="9"/>
    <n v="3"/>
    <n v="0"/>
    <n v="1"/>
    <n v="1"/>
    <n v="1"/>
    <n v="6"/>
    <n v="4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5"/>
    <x v="137"/>
    <x v="17"/>
    <d v="2026-04-20T15:38:55"/>
    <x v="0"/>
    <n v="2"/>
    <n v="4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8"/>
    <x v="137"/>
    <x v="17"/>
    <d v="2026-04-20T15:38:55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4"/>
    <x v="137"/>
    <x v="17"/>
    <d v="2026-04-20T15:38:55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"/>
    <x v="137"/>
    <x v="17"/>
    <d v="2026-04-20T15:38:55"/>
    <x v="632"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9"/>
    <x v="132"/>
    <x v="2"/>
    <d v="2026-04-20T15:40:02"/>
    <x v="219"/>
    <n v="0"/>
    <n v="0"/>
    <n v="10.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0"/>
    <x v="132"/>
    <x v="2"/>
    <d v="2026-04-20T15:40:02"/>
    <x v="0"/>
    <n v="1"/>
    <n v="5"/>
    <n v="0"/>
    <n v="0"/>
    <n v="0"/>
    <n v="1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5"/>
    <x v="133"/>
    <x v="1"/>
    <d v="2026-04-20T15:39:05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0"/>
    <x v="133"/>
    <x v="1"/>
    <d v="2026-04-20T15:39:05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6"/>
    <x v="133"/>
    <x v="1"/>
    <d v="2026-04-20T15:39:05"/>
    <x v="633"/>
    <n v="272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"/>
    <x v="133"/>
    <x v="1"/>
    <d v="2026-04-20T15:39:05"/>
    <x v="76"/>
    <n v="21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2"/>
    <x v="133"/>
    <x v="1"/>
    <d v="2026-04-20T15:39:05"/>
    <x v="206"/>
    <n v="3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38"/>
    <x v="17"/>
    <x v="9"/>
    <d v="2026-04-20T15:39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0"/>
    <x v="17"/>
    <x v="9"/>
    <d v="2026-04-20T15:39:06"/>
    <x v="0"/>
    <n v="3"/>
    <n v="3"/>
    <m/>
    <m/>
    <n v="3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39"/>
    <x v="17"/>
    <x v="9"/>
    <d v="2026-04-20T15:39:0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4"/>
    <x v="128"/>
    <x v="2"/>
    <d v="2026-04-20T15:40:00"/>
    <x v="14"/>
    <n v="2"/>
    <n v="5"/>
    <m/>
    <n v="1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4"/>
    <x v="128"/>
    <x v="2"/>
    <d v="2026-04-20T15:40:00"/>
    <x v="598"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"/>
    <x v="130"/>
    <x v="12"/>
    <d v="2026-04-20T15:40:01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22"/>
    <x v="130"/>
    <x v="12"/>
    <d v="2026-04-20T15:40:01"/>
    <x v="18"/>
    <n v="3.2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23"/>
    <x v="130"/>
    <x v="12"/>
    <d v="2026-04-20T15:40:01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2"/>
    <x v="130"/>
    <x v="12"/>
    <d v="2026-04-20T15:40:01"/>
    <x v="139"/>
    <n v="61"/>
    <n v="59"/>
    <n v="6"/>
    <n v="3"/>
    <n v="5"/>
    <n v="14"/>
    <n v="17"/>
    <n v="29"/>
    <n v="29"/>
    <n v="8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3"/>
    <x v="130"/>
    <x v="12"/>
    <d v="2026-04-20T15:40:01"/>
    <x v="43"/>
    <n v="1"/>
    <n v="1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5"/>
    <x v="130"/>
    <x v="12"/>
    <d v="2026-04-20T15:40:01"/>
    <x v="69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4"/>
    <x v="1"/>
    <x v="1"/>
    <d v="2026-04-20T15:38:57"/>
    <x v="634"/>
    <n v="8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"/>
    <x v="1"/>
    <x v="1"/>
    <d v="2026-04-20T15:38:57"/>
    <x v="11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"/>
    <x v="1"/>
    <x v="1"/>
    <d v="2026-04-20T15:38:57"/>
    <x v="634"/>
    <n v="332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"/>
    <x v="1"/>
    <x v="1"/>
    <d v="2026-04-20T15:38:57"/>
    <x v="110"/>
    <n v="3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5"/>
    <x v="1"/>
    <x v="1"/>
    <d v="2026-04-20T15:38:57"/>
    <x v="216"/>
    <n v="2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4"/>
    <x v="3"/>
    <x v="2"/>
    <d v="2026-04-20T15:38:57"/>
    <x v="0"/>
    <n v="1"/>
    <n v="5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5"/>
    <x v="3"/>
    <x v="2"/>
    <d v="2026-04-20T15:38:57"/>
    <x v="90"/>
    <n v="2"/>
    <n v="3"/>
    <n v="0"/>
    <n v="1"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6"/>
    <x v="3"/>
    <x v="2"/>
    <d v="2026-04-20T15:38:57"/>
    <x v="0"/>
    <n v="2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11"/>
    <x v="20"/>
    <x v="9"/>
    <d v="2026-04-20T15:39:07"/>
    <x v="635"/>
    <n v="0"/>
    <n v="2.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0"/>
    <x v="20"/>
    <x v="9"/>
    <d v="2026-04-20T15:39:07"/>
    <x v="9"/>
    <m/>
    <m/>
    <m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1"/>
    <x v="20"/>
    <x v="9"/>
    <d v="2026-04-20T15:39:07"/>
    <x v="9"/>
    <m/>
    <m/>
    <m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2"/>
    <x v="20"/>
    <x v="9"/>
    <d v="2026-04-20T15:39:07"/>
    <x v="261"/>
    <n v="56"/>
    <n v="85"/>
    <n v="0"/>
    <n v="1"/>
    <n v="12"/>
    <n v="26"/>
    <n v="8"/>
    <n v="30"/>
    <n v="26"/>
    <n v="17"/>
    <m/>
    <n v="6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3"/>
    <x v="20"/>
    <x v="9"/>
    <d v="2026-04-20T15:39:07"/>
    <x v="90"/>
    <n v="2"/>
    <n v="3"/>
    <m/>
    <m/>
    <m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18"/>
    <x v="20"/>
    <x v="9"/>
    <d v="2026-04-20T15:39:07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24"/>
    <x v="20"/>
    <x v="9"/>
    <d v="2026-04-20T15:39:07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4"/>
    <x v="20"/>
    <x v="9"/>
    <d v="2026-04-20T15:39:07"/>
    <x v="397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4"/>
    <x v="130"/>
    <x v="12"/>
    <d v="2026-04-20T15:40:01"/>
    <x v="28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5"/>
    <x v="130"/>
    <x v="12"/>
    <d v="2026-04-20T15:40:01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6"/>
    <x v="130"/>
    <x v="12"/>
    <d v="2026-04-20T15:40:01"/>
    <x v="286"/>
    <n v="10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7"/>
    <x v="130"/>
    <x v="12"/>
    <d v="2026-04-20T15:40:01"/>
    <x v="1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0"/>
    <x v="131"/>
    <x v="9"/>
    <d v="2026-04-20T15:40:02"/>
    <x v="0"/>
    <n v="3"/>
    <n v="3"/>
    <n v="1"/>
    <m/>
    <n v="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4"/>
    <x v="131"/>
    <x v="9"/>
    <d v="2026-04-20T15:40:02"/>
    <x v="10"/>
    <n v="6"/>
    <n v="8"/>
    <m/>
    <n v="1"/>
    <n v="5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4"/>
    <x v="131"/>
    <x v="9"/>
    <d v="2026-04-20T15:40:02"/>
    <x v="636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5"/>
    <x v="131"/>
    <x v="9"/>
    <d v="2026-04-20T15:40:0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5"/>
    <x v="20"/>
    <x v="9"/>
    <d v="2026-04-20T15:39:07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6"/>
    <x v="20"/>
    <x v="9"/>
    <d v="2026-04-20T15:39:07"/>
    <x v="358"/>
    <n v="14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"/>
    <x v="20"/>
    <x v="9"/>
    <d v="2026-04-20T15:39:07"/>
    <x v="15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25"/>
    <x v="20"/>
    <x v="9"/>
    <d v="2026-04-20T15:39:0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4"/>
    <x v="21"/>
    <x v="1"/>
    <d v="2026-04-20T15:39:08"/>
    <x v="273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5"/>
    <x v="21"/>
    <x v="1"/>
    <d v="2026-04-20T15:39:08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6"/>
    <x v="21"/>
    <x v="1"/>
    <d v="2026-04-20T15:39:08"/>
    <x v="273"/>
    <n v="129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"/>
    <x v="21"/>
    <x v="1"/>
    <d v="2026-04-20T15:39:08"/>
    <x v="161"/>
    <n v="1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0"/>
    <x v="1"/>
    <x v="1"/>
    <d v="2026-04-20T15:38:57"/>
    <x v="9"/>
    <m/>
    <m/>
    <m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"/>
    <x v="1"/>
    <x v="1"/>
    <d v="2026-04-20T15:38:57"/>
    <x v="4"/>
    <m/>
    <m/>
    <n v="10"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7"/>
    <x v="3"/>
    <x v="2"/>
    <d v="2026-04-20T15:38:57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8"/>
    <x v="3"/>
    <x v="2"/>
    <d v="2026-04-20T15:38:57"/>
    <x v="342"/>
    <n v="2.8"/>
    <n v="4"/>
    <n v="4.4000000000000004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9"/>
    <x v="3"/>
    <x v="2"/>
    <d v="2026-04-20T15:38:57"/>
    <x v="10"/>
    <n v="0"/>
    <n v="9.6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0"/>
    <x v="3"/>
    <x v="2"/>
    <d v="2026-04-20T15:38:57"/>
    <x v="0"/>
    <n v="1"/>
    <n v="5"/>
    <n v="1"/>
    <n v="0"/>
    <n v="0"/>
    <n v="0"/>
    <n v="2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4"/>
    <x v="3"/>
    <x v="2"/>
    <d v="2026-04-20T15:38:57"/>
    <x v="14"/>
    <n v="6"/>
    <n v="1"/>
    <n v="1"/>
    <n v="3"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"/>
    <x v="3"/>
    <x v="2"/>
    <d v="2026-04-20T15:38:57"/>
    <x v="637"/>
    <n v="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"/>
    <x v="137"/>
    <x v="17"/>
    <d v="2026-04-20T15:38:55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9"/>
    <x v="137"/>
    <x v="17"/>
    <d v="2026-04-20T15:38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"/>
    <x v="137"/>
    <x v="17"/>
    <d v="2026-04-20T15:38:55"/>
    <x v="632"/>
    <n v="237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8"/>
    <x v="139"/>
    <x v="1"/>
    <d v="2026-04-20T15:38:56"/>
    <x v="538"/>
    <n v="7.6"/>
    <n v="20"/>
    <n v="48"/>
    <n v="28.8"/>
    <n v="5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9"/>
    <x v="139"/>
    <x v="1"/>
    <d v="2026-04-20T15:38:56"/>
    <x v="485"/>
    <m/>
    <n v="32.799999999999997"/>
    <n v="16.39999999999999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0"/>
    <x v="139"/>
    <x v="1"/>
    <d v="2026-04-20T15:38:56"/>
    <x v="132"/>
    <n v="19"/>
    <n v="19"/>
    <m/>
    <n v="2"/>
    <n v="1"/>
    <n v="7"/>
    <n v="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4"/>
    <x v="139"/>
    <x v="1"/>
    <d v="2026-04-20T15:38:56"/>
    <x v="211"/>
    <n v="30"/>
    <n v="41"/>
    <n v="3"/>
    <n v="16"/>
    <n v="29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"/>
    <x v="139"/>
    <x v="1"/>
    <d v="2026-04-20T15:38:56"/>
    <x v="638"/>
    <n v="1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"/>
    <x v="3"/>
    <x v="2"/>
    <d v="2026-04-20T15:38:57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3"/>
    <x v="6"/>
    <x v="2"/>
    <d v="2026-04-20T15:38:58"/>
    <x v="11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2"/>
    <x v="6"/>
    <x v="2"/>
    <d v="2026-04-20T15:38:58"/>
    <x v="264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"/>
    <x v="6"/>
    <x v="2"/>
    <d v="2026-04-20T15:38:58"/>
    <x v="464"/>
    <n v="220"/>
    <n v="367"/>
    <n v="8"/>
    <n v="18"/>
    <n v="55"/>
    <n v="71"/>
    <n v="65"/>
    <n v="135"/>
    <n v="124"/>
    <n v="63"/>
    <m/>
    <n v="9"/>
    <n v="1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3"/>
    <x v="6"/>
    <x v="2"/>
    <d v="2026-04-20T15:38:58"/>
    <x v="15"/>
    <n v="8"/>
    <n v="8"/>
    <n v="0"/>
    <n v="1"/>
    <n v="6"/>
    <n v="2"/>
    <n v="2"/>
    <n v="3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4"/>
    <x v="6"/>
    <x v="2"/>
    <d v="2026-04-20T15:38:58"/>
    <x v="30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5"/>
    <x v="6"/>
    <x v="2"/>
    <d v="2026-04-20T15:38:58"/>
    <x v="30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6"/>
    <x v="6"/>
    <x v="2"/>
    <d v="2026-04-20T15:38:58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4"/>
    <x v="33"/>
    <x v="4"/>
    <d v="2026-04-20T15:39:19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5"/>
    <x v="33"/>
    <x v="4"/>
    <d v="2026-04-20T15:39:19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6"/>
    <x v="33"/>
    <x v="4"/>
    <d v="2026-04-20T15:39:19"/>
    <x v="147"/>
    <n v="36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"/>
    <x v="33"/>
    <x v="4"/>
    <d v="2026-04-20T15:39:19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9"/>
    <x v="125"/>
    <x v="10"/>
    <d v="2026-04-20T15:39:59"/>
    <x v="1"/>
    <m/>
    <n v="4.8"/>
    <m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20"/>
    <x v="125"/>
    <x v="10"/>
    <d v="2026-04-20T15:39:59"/>
    <x v="2"/>
    <n v="1"/>
    <n v="2"/>
    <m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24"/>
    <x v="125"/>
    <x v="10"/>
    <d v="2026-04-20T15:39:59"/>
    <x v="117"/>
    <n v="8"/>
    <n v="5"/>
    <m/>
    <n v="3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4"/>
    <x v="125"/>
    <x v="10"/>
    <d v="2026-04-20T15:39:59"/>
    <x v="601"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"/>
    <x v="134"/>
    <x v="14"/>
    <d v="2026-04-20T16:53:02"/>
    <x v="639"/>
    <n v="227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"/>
    <x v="134"/>
    <x v="14"/>
    <d v="2026-04-20T16:53:02"/>
    <x v="208"/>
    <n v="11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5"/>
    <x v="134"/>
    <x v="14"/>
    <d v="2026-04-20T16:53:02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4"/>
    <x v="134"/>
    <x v="14"/>
    <d v="2026-04-20T16:53:0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8"/>
    <x v="137"/>
    <x v="17"/>
    <d v="2026-04-20T16:53:03"/>
    <x v="288"/>
    <m/>
    <m/>
    <m/>
    <n v="54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9"/>
    <x v="137"/>
    <x v="17"/>
    <d v="2026-04-20T16:53:03"/>
    <x v="640"/>
    <m/>
    <m/>
    <m/>
    <m/>
    <m/>
    <n v="118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0"/>
    <x v="137"/>
    <x v="17"/>
    <d v="2026-04-20T16:53:03"/>
    <x v="100"/>
    <m/>
    <m/>
    <m/>
    <m/>
    <m/>
    <m/>
    <m/>
    <n v="30"/>
    <m/>
    <n v="6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1"/>
    <x v="137"/>
    <x v="17"/>
    <d v="2026-04-20T16:53:03"/>
    <x v="531"/>
    <n v="4"/>
    <n v="12"/>
    <n v="4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6"/>
    <x v="128"/>
    <x v="2"/>
    <d v="2026-04-20T15:40:00"/>
    <x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7"/>
    <x v="128"/>
    <x v="2"/>
    <d v="2026-04-20T15:40:00"/>
    <x v="21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8"/>
    <x v="128"/>
    <x v="2"/>
    <d v="2026-04-20T15:40:00"/>
    <x v="15"/>
    <m/>
    <m/>
    <n v="6.4"/>
    <n v="5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9"/>
    <x v="128"/>
    <x v="2"/>
    <d v="2026-04-20T15:40:00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0"/>
    <x v="128"/>
    <x v="2"/>
    <d v="2026-04-20T15:40:00"/>
    <x v="15"/>
    <n v="7"/>
    <n v="9"/>
    <m/>
    <m/>
    <n v="2"/>
    <n v="2"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0"/>
    <x v="130"/>
    <x v="12"/>
    <d v="2026-04-20T15:40:01"/>
    <x v="144"/>
    <m/>
    <m/>
    <m/>
    <m/>
    <m/>
    <m/>
    <m/>
    <n v="8"/>
    <m/>
    <n v="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1"/>
    <x v="130"/>
    <x v="12"/>
    <d v="2026-04-20T15:40:01"/>
    <x v="94"/>
    <n v="12"/>
    <n v="11.2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0"/>
    <x v="130"/>
    <x v="12"/>
    <d v="2026-04-20T15:40:01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8"/>
    <x v="131"/>
    <x v="9"/>
    <d v="2026-04-20T15:40:02"/>
    <x v="606"/>
    <m/>
    <n v="3.6"/>
    <n v="10.8"/>
    <n v="6.8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9"/>
    <x v="131"/>
    <x v="9"/>
    <d v="2026-04-20T15:40:02"/>
    <x v="1"/>
    <m/>
    <m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6"/>
    <x v="132"/>
    <x v="2"/>
    <d v="2026-04-20T15:40:02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2"/>
    <x v="132"/>
    <x v="2"/>
    <d v="2026-04-20T15:40:02"/>
    <x v="69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3"/>
    <x v="132"/>
    <x v="2"/>
    <d v="2026-04-20T15:40:02"/>
    <x v="641"/>
    <n v="0"/>
    <n v="8.8800000000000008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2"/>
    <x v="132"/>
    <x v="2"/>
    <d v="2026-04-20T15:40:02"/>
    <x v="476"/>
    <n v="0"/>
    <n v="0"/>
    <n v="7.6"/>
    <n v="7.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3"/>
    <x v="132"/>
    <x v="2"/>
    <d v="2026-04-20T15:40:02"/>
    <x v="135"/>
    <n v="2.8"/>
    <n v="0"/>
    <n v="4.4000000000000004"/>
    <n v="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"/>
    <x v="132"/>
    <x v="2"/>
    <d v="2026-04-20T15:40:02"/>
    <x v="642"/>
    <n v="248"/>
    <n v="382"/>
    <n v="6"/>
    <n v="10"/>
    <n v="49"/>
    <n v="64"/>
    <n v="91"/>
    <n v="162"/>
    <n v="134"/>
    <n v="80"/>
    <m/>
    <n v="13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4"/>
    <x v="125"/>
    <x v="10"/>
    <d v="2026-04-20T15:39:59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"/>
    <x v="137"/>
    <x v="17"/>
    <d v="2026-04-20T15:38:55"/>
    <x v="94"/>
    <n v="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1"/>
    <x v="137"/>
    <x v="17"/>
    <d v="2026-04-20T15:38:55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5"/>
    <x v="139"/>
    <x v="1"/>
    <d v="2026-04-20T15:38:56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6"/>
    <x v="139"/>
    <x v="1"/>
    <d v="2026-04-20T15:38:56"/>
    <x v="638"/>
    <n v="472"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"/>
    <x v="139"/>
    <x v="1"/>
    <d v="2026-04-20T15:38:56"/>
    <x v="95"/>
    <n v="2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4"/>
    <x v="140"/>
    <x v="1"/>
    <d v="2026-04-20T15:38:56"/>
    <x v="643"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4"/>
    <x v="132"/>
    <x v="2"/>
    <d v="2026-04-20T15:40:02"/>
    <x v="90"/>
    <n v="3"/>
    <n v="2"/>
    <n v="0"/>
    <n v="2"/>
    <n v="3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4"/>
    <x v="132"/>
    <x v="2"/>
    <d v="2026-04-20T15:40:02"/>
    <x v="153"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"/>
    <x v="137"/>
    <x v="17"/>
    <d v="2026-04-20T16:53:03"/>
    <x v="644"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"/>
    <x v="137"/>
    <x v="17"/>
    <d v="2026-04-20T16:53:03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9"/>
    <x v="137"/>
    <x v="17"/>
    <d v="2026-04-20T16:53:0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6"/>
    <x v="137"/>
    <x v="17"/>
    <d v="2026-04-20T16:53:03"/>
    <x v="644"/>
    <n v="211"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"/>
    <x v="137"/>
    <x v="17"/>
    <d v="2026-04-20T16:53:03"/>
    <x v="195"/>
    <n v="1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1"/>
    <x v="137"/>
    <x v="17"/>
    <d v="2026-04-20T16:53:03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8"/>
    <x v="138"/>
    <x v="18"/>
    <d v="2026-04-20T16:53:03"/>
    <x v="212"/>
    <m/>
    <m/>
    <m/>
    <n v="6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9"/>
    <x v="138"/>
    <x v="18"/>
    <d v="2026-04-20T16:53:03"/>
    <x v="557"/>
    <m/>
    <m/>
    <m/>
    <m/>
    <m/>
    <n v="238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0"/>
    <x v="138"/>
    <x v="18"/>
    <d v="2026-04-20T16:53:03"/>
    <x v="70"/>
    <m/>
    <m/>
    <m/>
    <m/>
    <m/>
    <m/>
    <m/>
    <n v="30"/>
    <m/>
    <n v="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1"/>
    <x v="138"/>
    <x v="18"/>
    <d v="2026-04-20T16:53:03"/>
    <x v="423"/>
    <n v="24"/>
    <n v="52"/>
    <n v="9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0"/>
    <x v="138"/>
    <x v="18"/>
    <d v="2026-04-20T16:53:03"/>
    <x v="18"/>
    <m/>
    <m/>
    <m/>
    <n v="2"/>
    <n v="2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"/>
    <x v="138"/>
    <x v="18"/>
    <d v="2026-04-20T16:53:03"/>
    <x v="15"/>
    <m/>
    <n v="0"/>
    <n v="4"/>
    <n v="2"/>
    <n v="2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2"/>
    <x v="138"/>
    <x v="18"/>
    <d v="2026-04-20T16:53:03"/>
    <x v="80"/>
    <n v="0"/>
    <n v="0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2"/>
    <x v="138"/>
    <x v="18"/>
    <d v="2026-04-20T16:53:03"/>
    <x v="214"/>
    <n v="0"/>
    <n v="3.6"/>
    <n v="8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3"/>
    <x v="138"/>
    <x v="18"/>
    <d v="2026-04-20T16:53:03"/>
    <x v="0"/>
    <n v="3.6"/>
    <n v="0"/>
    <n v="0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"/>
    <x v="138"/>
    <x v="18"/>
    <d v="2026-04-20T16:53:03"/>
    <x v="300"/>
    <n v="183"/>
    <n v="197"/>
    <n v="11"/>
    <n v="15"/>
    <n v="33"/>
    <n v="30"/>
    <n v="54"/>
    <n v="119"/>
    <n v="75"/>
    <n v="30"/>
    <m/>
    <n v="0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"/>
    <x v="138"/>
    <x v="18"/>
    <d v="2026-04-20T16:53:03"/>
    <x v="1"/>
    <n v="4"/>
    <n v="4"/>
    <n v="0"/>
    <n v="0"/>
    <n v="2"/>
    <n v="1"/>
    <n v="1"/>
    <n v="4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5"/>
    <x v="138"/>
    <x v="18"/>
    <d v="2026-04-20T16:53:03"/>
    <x v="1"/>
    <n v="3"/>
    <n v="5"/>
    <n v="1"/>
    <n v="1"/>
    <n v="3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"/>
    <x v="138"/>
    <x v="18"/>
    <d v="2026-04-20T16:53:03"/>
    <x v="645"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"/>
    <x v="138"/>
    <x v="18"/>
    <d v="2026-04-20T16:53:03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6"/>
    <x v="138"/>
    <x v="18"/>
    <d v="2026-04-20T16:53:03"/>
    <x v="646"/>
    <n v="468"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"/>
    <x v="138"/>
    <x v="18"/>
    <d v="2026-04-20T16:53:03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8"/>
    <x v="139"/>
    <x v="1"/>
    <d v="2026-04-20T16:53:04"/>
    <x v="32"/>
    <m/>
    <m/>
    <m/>
    <n v="136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9"/>
    <x v="139"/>
    <x v="1"/>
    <d v="2026-04-20T16:53:04"/>
    <x v="292"/>
    <m/>
    <m/>
    <m/>
    <m/>
    <m/>
    <n v="264"/>
    <n v="10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5"/>
    <x v="140"/>
    <x v="1"/>
    <d v="2026-04-20T15:38:56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6"/>
    <x v="140"/>
    <x v="1"/>
    <d v="2026-04-20T15:38:56"/>
    <x v="643"/>
    <n v="256"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8"/>
    <x v="7"/>
    <x v="5"/>
    <d v="2026-04-20T16:53:08"/>
    <x v="75"/>
    <m/>
    <m/>
    <m/>
    <n v="36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"/>
    <x v="7"/>
    <x v="5"/>
    <d v="2026-04-20T16:53:08"/>
    <x v="345"/>
    <m/>
    <m/>
    <m/>
    <m/>
    <m/>
    <n v="178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0"/>
    <x v="7"/>
    <x v="5"/>
    <d v="2026-04-20T16:53:08"/>
    <x v="185"/>
    <m/>
    <m/>
    <m/>
    <m/>
    <m/>
    <m/>
    <m/>
    <n v="25"/>
    <m/>
    <n v="28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1"/>
    <x v="7"/>
    <x v="5"/>
    <d v="2026-04-20T16:53:08"/>
    <x v="647"/>
    <n v="8"/>
    <n v="8"/>
    <n v="65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0"/>
    <x v="7"/>
    <x v="5"/>
    <d v="2026-04-20T16:53:08"/>
    <x v="4"/>
    <m/>
    <m/>
    <m/>
    <n v="6"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"/>
    <x v="7"/>
    <x v="5"/>
    <d v="2026-04-20T16:53:08"/>
    <x v="4"/>
    <m/>
    <m/>
    <m/>
    <n v="6"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6"/>
    <x v="7"/>
    <x v="5"/>
    <d v="2026-04-20T16:53:0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2"/>
    <x v="7"/>
    <x v="5"/>
    <d v="2026-04-20T16:53:08"/>
    <x v="99"/>
    <m/>
    <m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3"/>
    <x v="7"/>
    <x v="5"/>
    <d v="2026-04-20T16:53:08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6"/>
    <x v="133"/>
    <x v="1"/>
    <d v="2026-04-20T15:39:05"/>
    <x v="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"/>
    <x v="133"/>
    <x v="1"/>
    <d v="2026-04-20T15:39:05"/>
    <x v="633"/>
    <n v="6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4"/>
    <x v="17"/>
    <x v="9"/>
    <d v="2026-04-20T15:39:06"/>
    <x v="298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5"/>
    <x v="17"/>
    <x v="9"/>
    <d v="2026-04-20T15:39:06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6"/>
    <x v="17"/>
    <x v="9"/>
    <d v="2026-04-20T15:39:06"/>
    <x v="298"/>
    <n v="440"/>
    <n v="6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"/>
    <x v="17"/>
    <x v="9"/>
    <d v="2026-04-20T15:39:06"/>
    <x v="181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5"/>
    <x v="17"/>
    <x v="9"/>
    <d v="2026-04-20T15:39:06"/>
    <x v="69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"/>
    <x v="19"/>
    <x v="2"/>
    <d v="2026-04-20T15:39:07"/>
    <x v="648"/>
    <n v="538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6"/>
    <x v="139"/>
    <x v="1"/>
    <d v="2026-04-20T16:53:04"/>
    <x v="4"/>
    <m/>
    <m/>
    <n v="2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7"/>
    <x v="139"/>
    <x v="1"/>
    <d v="2026-04-20T16:53:04"/>
    <x v="63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8"/>
    <x v="139"/>
    <x v="1"/>
    <d v="2026-04-20T16:53:04"/>
    <x v="649"/>
    <n v="14.4"/>
    <n v="12.4"/>
    <n v="43.6"/>
    <n v="14.8"/>
    <n v="19.2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9"/>
    <x v="139"/>
    <x v="1"/>
    <d v="2026-04-20T16:53:04"/>
    <x v="297"/>
    <n v="5.6"/>
    <n v="16.8"/>
    <n v="30.8"/>
    <n v="8.8000000000000007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0"/>
    <x v="139"/>
    <x v="1"/>
    <d v="2026-04-20T16:53:04"/>
    <x v="137"/>
    <n v="13"/>
    <n v="12"/>
    <m/>
    <m/>
    <n v="1"/>
    <n v="3"/>
    <n v="6"/>
    <n v="1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8"/>
    <x v="6"/>
    <x v="2"/>
    <d v="2026-04-20T15:38:58"/>
    <x v="49"/>
    <n v="0"/>
    <n v="0"/>
    <n v="2.4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0"/>
    <x v="6"/>
    <x v="2"/>
    <d v="2026-04-20T15:38:58"/>
    <x v="30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6"/>
    <x v="2"/>
    <x v="2"/>
    <d v="2026-04-20T15:38:58"/>
    <x v="631"/>
    <n v="416"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"/>
    <x v="2"/>
    <x v="2"/>
    <d v="2026-04-20T15:38:58"/>
    <x v="234"/>
    <n v="28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5"/>
    <x v="2"/>
    <x v="2"/>
    <d v="2026-04-20T15:38:58"/>
    <x v="68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"/>
    <x v="12"/>
    <x v="1"/>
    <d v="2026-04-20T15:39:03"/>
    <x v="43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9"/>
    <x v="12"/>
    <x v="1"/>
    <d v="2026-04-20T15:39:0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0"/>
    <x v="12"/>
    <x v="1"/>
    <d v="2026-04-20T15:39:03"/>
    <x v="40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"/>
    <x v="19"/>
    <x v="2"/>
    <d v="2026-04-20T15:39:07"/>
    <x v="186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0"/>
    <x v="19"/>
    <x v="2"/>
    <d v="2026-04-20T15:39:0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5"/>
    <x v="20"/>
    <x v="9"/>
    <d v="2026-04-20T16:53:15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6"/>
    <x v="20"/>
    <x v="9"/>
    <d v="2026-04-20T16:53:15"/>
    <x v="240"/>
    <n v="182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"/>
    <x v="20"/>
    <x v="9"/>
    <d v="2026-04-20T16:53:15"/>
    <x v="13"/>
    <n v="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8"/>
    <x v="21"/>
    <x v="1"/>
    <d v="2026-04-20T16:53:15"/>
    <x v="333"/>
    <m/>
    <m/>
    <m/>
    <n v="116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9"/>
    <x v="21"/>
    <x v="1"/>
    <d v="2026-04-20T16:53:15"/>
    <x v="330"/>
    <m/>
    <m/>
    <m/>
    <m/>
    <m/>
    <n v="296"/>
    <n v="191"/>
    <n v="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0"/>
    <x v="21"/>
    <x v="1"/>
    <d v="2026-04-20T16:53:15"/>
    <x v="218"/>
    <m/>
    <m/>
    <m/>
    <m/>
    <m/>
    <m/>
    <m/>
    <n v="69"/>
    <m/>
    <n v="42"/>
    <n v="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4"/>
    <x v="139"/>
    <x v="1"/>
    <d v="2026-04-20T16:53:04"/>
    <x v="100"/>
    <n v="23"/>
    <n v="26"/>
    <n v="6"/>
    <n v="8"/>
    <n v="19"/>
    <n v="7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"/>
    <x v="139"/>
    <x v="1"/>
    <d v="2026-04-20T16:53:04"/>
    <x v="650"/>
    <n v="1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"/>
    <x v="139"/>
    <x v="1"/>
    <d v="2026-04-20T16:53:04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9"/>
    <x v="139"/>
    <x v="1"/>
    <d v="2026-04-20T16:53:04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6"/>
    <x v="139"/>
    <x v="1"/>
    <d v="2026-04-20T16:53:04"/>
    <x v="650"/>
    <n v="415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"/>
    <x v="139"/>
    <x v="1"/>
    <d v="2026-04-20T16:53:04"/>
    <x v="68"/>
    <n v="1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2"/>
    <x v="139"/>
    <x v="1"/>
    <d v="2026-04-20T16:53:04"/>
    <x v="10"/>
    <n v="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8"/>
    <x v="140"/>
    <x v="1"/>
    <d v="2026-04-20T16:53:04"/>
    <x v="103"/>
    <m/>
    <m/>
    <m/>
    <n v="8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9"/>
    <x v="140"/>
    <x v="1"/>
    <d v="2026-04-20T16:53:04"/>
    <x v="651"/>
    <m/>
    <m/>
    <m/>
    <m/>
    <m/>
    <n v="156"/>
    <n v="10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0"/>
    <x v="140"/>
    <x v="1"/>
    <d v="2026-04-20T16:53:04"/>
    <x v="131"/>
    <m/>
    <m/>
    <m/>
    <m/>
    <m/>
    <m/>
    <m/>
    <n v="37"/>
    <m/>
    <n v="6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0"/>
    <x v="140"/>
    <x v="1"/>
    <d v="2026-04-20T16:53:04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"/>
    <x v="140"/>
    <x v="1"/>
    <d v="2026-04-20T16:53:04"/>
    <x v="0"/>
    <m/>
    <m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2"/>
    <x v="140"/>
    <x v="1"/>
    <d v="2026-04-20T16:53:0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1"/>
    <x v="140"/>
    <x v="1"/>
    <d v="2026-04-20T16:53:0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2"/>
    <x v="140"/>
    <x v="1"/>
    <d v="2026-04-20T16:53:04"/>
    <x v="347"/>
    <m/>
    <m/>
    <n v="17.600000000000001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3"/>
    <x v="140"/>
    <x v="1"/>
    <d v="2026-04-20T16:53:04"/>
    <x v="135"/>
    <n v="3.6"/>
    <n v="2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"/>
    <x v="140"/>
    <x v="1"/>
    <d v="2026-04-20T16:53:04"/>
    <x v="569"/>
    <n v="128"/>
    <n v="195"/>
    <n v="6"/>
    <n v="10"/>
    <n v="27"/>
    <n v="40"/>
    <n v="47"/>
    <n v="78"/>
    <n v="55"/>
    <n v="38"/>
    <m/>
    <n v="3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3"/>
    <x v="140"/>
    <x v="1"/>
    <d v="2026-04-20T16:53:04"/>
    <x v="2"/>
    <n v="2"/>
    <n v="1"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4"/>
    <x v="140"/>
    <x v="1"/>
    <d v="2026-04-20T16:53:0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5"/>
    <x v="140"/>
    <x v="1"/>
    <d v="2026-04-20T16:53:04"/>
    <x v="145"/>
    <n v="4"/>
    <n v="5"/>
    <n v="1"/>
    <n v="1"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6"/>
    <x v="140"/>
    <x v="1"/>
    <d v="2026-04-20T16:53:04"/>
    <x v="14"/>
    <n v="1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7"/>
    <x v="140"/>
    <x v="1"/>
    <d v="2026-04-20T16:53:0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8"/>
    <x v="140"/>
    <x v="1"/>
    <d v="2026-04-20T16:53:04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0"/>
    <x v="140"/>
    <x v="1"/>
    <d v="2026-04-20T16:53:04"/>
    <x v="0"/>
    <n v="2"/>
    <n v="4"/>
    <n v="1"/>
    <m/>
    <n v="1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"/>
    <x v="1"/>
    <x v="1"/>
    <d v="2026-04-20T15:38:57"/>
    <x v="340"/>
    <n v="247"/>
    <n v="409"/>
    <n v="7"/>
    <n v="23"/>
    <n v="51"/>
    <n v="67"/>
    <n v="60"/>
    <n v="184"/>
    <n v="101"/>
    <n v="105"/>
    <m/>
    <n v="27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"/>
    <x v="1"/>
    <x v="1"/>
    <d v="2026-04-20T15:38:57"/>
    <x v="18"/>
    <n v="5"/>
    <n v="7"/>
    <n v="1"/>
    <n v="1"/>
    <n v="5"/>
    <n v="3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4"/>
    <x v="1"/>
    <x v="1"/>
    <d v="2026-04-20T15:38:57"/>
    <x v="2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5"/>
    <x v="1"/>
    <x v="1"/>
    <d v="2026-04-20T15:38:57"/>
    <x v="39"/>
    <n v="8"/>
    <n v="10"/>
    <m/>
    <n v="4"/>
    <n v="6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6"/>
    <x v="1"/>
    <x v="1"/>
    <d v="2026-04-20T15:38:57"/>
    <x v="10"/>
    <m/>
    <m/>
    <n v="4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6"/>
    <x v="3"/>
    <x v="2"/>
    <d v="2026-04-20T15:38:57"/>
    <x v="637"/>
    <n v="376"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"/>
    <x v="3"/>
    <x v="2"/>
    <d v="2026-04-20T15:38:57"/>
    <x v="208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4"/>
    <x v="6"/>
    <x v="2"/>
    <d v="2026-04-20T15:38:58"/>
    <x v="43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24"/>
    <x v="140"/>
    <x v="1"/>
    <d v="2026-04-20T16:53:04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4"/>
    <x v="140"/>
    <x v="1"/>
    <d v="2026-04-20T16:53:04"/>
    <x v="652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5"/>
    <x v="140"/>
    <x v="1"/>
    <d v="2026-04-20T16:53:04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6"/>
    <x v="140"/>
    <x v="1"/>
    <d v="2026-04-20T16:53:04"/>
    <x v="652"/>
    <n v="241"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"/>
    <x v="140"/>
    <x v="1"/>
    <d v="2026-04-20T16:53:04"/>
    <x v="168"/>
    <n v="19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8"/>
    <x v="1"/>
    <x v="1"/>
    <d v="2026-04-20T16:53:05"/>
    <x v="58"/>
    <m/>
    <m/>
    <m/>
    <n v="134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9"/>
    <x v="1"/>
    <x v="1"/>
    <d v="2026-04-20T16:53:05"/>
    <x v="653"/>
    <m/>
    <m/>
    <m/>
    <m/>
    <m/>
    <n v="300"/>
    <n v="1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0"/>
    <x v="1"/>
    <x v="1"/>
    <d v="2026-04-20T16:53:05"/>
    <x v="542"/>
    <m/>
    <m/>
    <m/>
    <m/>
    <m/>
    <m/>
    <m/>
    <n v="93"/>
    <m/>
    <n v="50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1"/>
    <x v="1"/>
    <x v="1"/>
    <d v="2026-04-20T16:53:05"/>
    <x v="640"/>
    <n v="20.8"/>
    <n v="54.4"/>
    <n v="13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0"/>
    <x v="1"/>
    <x v="1"/>
    <d v="2026-04-20T16:53:05"/>
    <x v="9"/>
    <m/>
    <m/>
    <m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"/>
    <x v="1"/>
    <x v="1"/>
    <d v="2026-04-20T16:53:05"/>
    <x v="4"/>
    <m/>
    <n v="0"/>
    <n v="8"/>
    <n v="8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2"/>
    <x v="1"/>
    <x v="1"/>
    <d v="2026-04-20T16:53:05"/>
    <x v="135"/>
    <n v="0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3"/>
    <x v="1"/>
    <x v="1"/>
    <d v="2026-04-20T16:53:05"/>
    <x v="177"/>
    <n v="4.07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1"/>
    <x v="1"/>
    <x v="1"/>
    <d v="2026-04-20T16:53:05"/>
    <x v="19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2"/>
    <x v="1"/>
    <x v="1"/>
    <d v="2026-04-20T16:53:05"/>
    <x v="654"/>
    <n v="0"/>
    <n v="9.1999999999999993"/>
    <n v="15.2"/>
    <n v="12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"/>
    <x v="98"/>
    <x v="4"/>
    <d v="2026-04-20T15:39:46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8"/>
    <x v="100"/>
    <x v="11"/>
    <d v="2026-04-20T15:39:47"/>
    <x v="39"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9"/>
    <x v="100"/>
    <x v="11"/>
    <d v="2026-04-20T15:39:47"/>
    <x v="74"/>
    <m/>
    <m/>
    <m/>
    <m/>
    <m/>
    <n v="22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10"/>
    <x v="100"/>
    <x v="11"/>
    <d v="2026-04-20T15:39:47"/>
    <x v="14"/>
    <m/>
    <m/>
    <m/>
    <m/>
    <m/>
    <m/>
    <m/>
    <n v="3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11"/>
    <x v="100"/>
    <x v="11"/>
    <d v="2026-04-20T15:39:47"/>
    <x v="354"/>
    <n v="0.8"/>
    <n v="9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0"/>
    <x v="100"/>
    <x v="11"/>
    <d v="2026-04-20T15:39:47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1"/>
    <x v="100"/>
    <x v="11"/>
    <d v="2026-04-20T15:39:47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2"/>
    <x v="100"/>
    <x v="11"/>
    <d v="2026-04-20T15:39:47"/>
    <x v="70"/>
    <n v="25"/>
    <n v="19"/>
    <n v="1"/>
    <n v="3"/>
    <n v="2"/>
    <n v="7"/>
    <n v="2"/>
    <n v="11"/>
    <n v="12"/>
    <n v="3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3"/>
    <x v="100"/>
    <x v="11"/>
    <d v="2026-04-20T15:39:47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10"/>
    <x v="101"/>
    <x v="11"/>
    <d v="2026-04-20T15:39:47"/>
    <x v="90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11"/>
    <x v="101"/>
    <x v="11"/>
    <d v="2026-04-20T15:39:4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2"/>
    <x v="101"/>
    <x v="11"/>
    <d v="2026-04-20T15:39:47"/>
    <x v="117"/>
    <n v="5"/>
    <n v="8"/>
    <m/>
    <m/>
    <n v="2"/>
    <n v="1"/>
    <n v="2"/>
    <n v="3"/>
    <n v="1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4"/>
    <x v="101"/>
    <x v="11"/>
    <d v="2026-04-20T15:39:47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5"/>
    <x v="101"/>
    <x v="11"/>
    <d v="2026-04-20T15:39:4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6"/>
    <x v="101"/>
    <x v="11"/>
    <d v="2026-04-20T15:39:47"/>
    <x v="122"/>
    <n v="2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7"/>
    <x v="101"/>
    <x v="11"/>
    <d v="2026-04-20T15:39:4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"/>
    <x v="110"/>
    <x v="9"/>
    <d v="2026-04-20T15:39:53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7"/>
    <x v="110"/>
    <x v="9"/>
    <d v="2026-04-20T15:39:5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9"/>
    <x v="111"/>
    <x v="5"/>
    <d v="2026-04-20T15:39:5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2"/>
    <x v="111"/>
    <x v="5"/>
    <d v="2026-04-20T15:39:53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4"/>
    <x v="111"/>
    <x v="5"/>
    <d v="2026-04-20T15:39:53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6"/>
    <x v="111"/>
    <x v="5"/>
    <d v="2026-04-20T15:39:53"/>
    <x v="76"/>
    <n v="1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8"/>
    <x v="112"/>
    <x v="12"/>
    <d v="2026-04-20T15:39:54"/>
    <x v="10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9"/>
    <x v="112"/>
    <x v="12"/>
    <d v="2026-04-20T15:39:54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2"/>
    <x v="112"/>
    <x v="12"/>
    <d v="2026-04-20T15:39:54"/>
    <x v="117"/>
    <n v="7"/>
    <n v="6"/>
    <m/>
    <m/>
    <m/>
    <n v="5"/>
    <n v="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4"/>
    <x v="112"/>
    <x v="12"/>
    <d v="2026-04-20T15:39:54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8"/>
    <x v="113"/>
    <x v="9"/>
    <d v="2026-04-20T15:39:54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9"/>
    <x v="113"/>
    <x v="9"/>
    <d v="2026-04-20T15:39:54"/>
    <x v="57"/>
    <m/>
    <m/>
    <m/>
    <m/>
    <m/>
    <n v="14"/>
    <n v="1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0"/>
    <x v="113"/>
    <x v="9"/>
    <d v="2026-04-20T15:39:54"/>
    <x v="117"/>
    <m/>
    <m/>
    <m/>
    <m/>
    <m/>
    <m/>
    <m/>
    <n v="6"/>
    <m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1"/>
    <x v="113"/>
    <x v="9"/>
    <d v="2026-04-20T15:39:54"/>
    <x v="80"/>
    <m/>
    <n v="0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3"/>
    <x v="113"/>
    <x v="9"/>
    <d v="2026-04-20T15:39:54"/>
    <x v="229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2"/>
    <x v="113"/>
    <x v="9"/>
    <d v="2026-04-20T15:39:54"/>
    <x v="115"/>
    <n v="11"/>
    <n v="29"/>
    <m/>
    <n v="1"/>
    <n v="2"/>
    <n v="6"/>
    <n v="5"/>
    <n v="7"/>
    <n v="7"/>
    <n v="6"/>
    <m/>
    <n v="1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0"/>
    <x v="103"/>
    <x v="10"/>
    <d v="2026-04-20T15:39:48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1"/>
    <x v="103"/>
    <x v="10"/>
    <d v="2026-04-20T15:39:48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2"/>
    <x v="103"/>
    <x v="10"/>
    <d v="2026-04-20T15:39:48"/>
    <x v="145"/>
    <n v="3"/>
    <n v="6"/>
    <m/>
    <m/>
    <n v="1"/>
    <m/>
    <n v="2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4"/>
    <x v="103"/>
    <x v="10"/>
    <d v="2026-04-20T15:39:48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5"/>
    <x v="103"/>
    <x v="10"/>
    <d v="2026-04-20T15:39:48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6"/>
    <x v="103"/>
    <x v="10"/>
    <d v="2026-04-20T15:39:48"/>
    <x v="209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"/>
    <x v="103"/>
    <x v="10"/>
    <d v="2026-04-20T15:39:48"/>
    <x v="1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6"/>
    <x v="105"/>
    <x v="6"/>
    <d v="2026-04-20T15:39:49"/>
    <x v="4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4"/>
    <x v="113"/>
    <x v="9"/>
    <d v="2026-04-20T15:39:5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4"/>
    <x v="113"/>
    <x v="9"/>
    <d v="2026-04-20T15:39:54"/>
    <x v="152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8"/>
    <x v="114"/>
    <x v="13"/>
    <d v="2026-04-20T15:39:55"/>
    <x v="1"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9"/>
    <x v="114"/>
    <x v="13"/>
    <d v="2026-04-20T15:39:55"/>
    <x v="164"/>
    <m/>
    <m/>
    <m/>
    <m/>
    <m/>
    <n v="14"/>
    <n v="2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10"/>
    <x v="114"/>
    <x v="13"/>
    <d v="2026-04-20T15:39:55"/>
    <x v="1"/>
    <m/>
    <m/>
    <m/>
    <m/>
    <m/>
    <m/>
    <m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11"/>
    <x v="114"/>
    <x v="13"/>
    <d v="2026-04-20T15:39:55"/>
    <x v="19"/>
    <n v="3.2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23"/>
    <x v="114"/>
    <x v="13"/>
    <d v="2026-04-20T15:39:55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2"/>
    <x v="114"/>
    <x v="13"/>
    <d v="2026-04-20T15:39:55"/>
    <x v="98"/>
    <n v="14"/>
    <n v="21"/>
    <n v="2"/>
    <n v="1"/>
    <n v="2"/>
    <n v="4"/>
    <n v="0"/>
    <n v="7"/>
    <n v="11"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"/>
    <x v="105"/>
    <x v="6"/>
    <d v="2026-04-20T15:39:49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6"/>
    <x v="106"/>
    <x v="1"/>
    <d v="2026-04-20T15:39:50"/>
    <x v="202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7"/>
    <x v="106"/>
    <x v="1"/>
    <d v="2026-04-20T15:39:50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0"/>
    <x v="116"/>
    <x v="8"/>
    <d v="2026-04-20T15:39:50"/>
    <x v="145"/>
    <m/>
    <m/>
    <m/>
    <m/>
    <m/>
    <m/>
    <m/>
    <n v="4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1"/>
    <x v="116"/>
    <x v="8"/>
    <d v="2026-04-20T15:39:50"/>
    <x v="18"/>
    <n v="0"/>
    <n v="6.4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2"/>
    <x v="116"/>
    <x v="8"/>
    <d v="2026-04-20T15:39:50"/>
    <x v="94"/>
    <n v="23"/>
    <n v="13"/>
    <n v="0"/>
    <n v="2"/>
    <n v="2"/>
    <n v="6"/>
    <n v="3"/>
    <n v="9"/>
    <n v="7"/>
    <n v="4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4"/>
    <x v="116"/>
    <x v="8"/>
    <d v="2026-04-20T15:39:50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5"/>
    <x v="116"/>
    <x v="8"/>
    <d v="2026-04-20T15:39:5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15"/>
    <x v="114"/>
    <x v="13"/>
    <d v="2026-04-20T15:39:55"/>
    <x v="30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4"/>
    <x v="114"/>
    <x v="13"/>
    <d v="2026-04-20T15:39:55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8"/>
    <x v="115"/>
    <x v="1"/>
    <d v="2026-04-20T15:39:55"/>
    <x v="63"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9"/>
    <x v="115"/>
    <x v="1"/>
    <d v="2026-04-20T15:39:55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0"/>
    <x v="115"/>
    <x v="1"/>
    <d v="2026-04-20T15:39:55"/>
    <x v="10"/>
    <m/>
    <m/>
    <m/>
    <m/>
    <m/>
    <m/>
    <m/>
    <n v="7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1"/>
    <x v="115"/>
    <x v="1"/>
    <d v="2026-04-20T15:39:55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3"/>
    <x v="115"/>
    <x v="1"/>
    <d v="2026-04-20T15:39:55"/>
    <x v="64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2"/>
    <x v="115"/>
    <x v="1"/>
    <d v="2026-04-20T15:39:55"/>
    <x v="193"/>
    <n v="16"/>
    <n v="26"/>
    <m/>
    <m/>
    <n v="2"/>
    <n v="5"/>
    <n v="10"/>
    <n v="9"/>
    <n v="5"/>
    <n v="7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6"/>
    <x v="116"/>
    <x v="8"/>
    <d v="2026-04-20T15:39:50"/>
    <x v="193"/>
    <n v="19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7"/>
    <x v="116"/>
    <x v="8"/>
    <d v="2026-04-20T15:39:50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2"/>
    <x v="117"/>
    <x v="11"/>
    <d v="2026-04-20T15:39:50"/>
    <x v="144"/>
    <n v="9"/>
    <n v="10"/>
    <m/>
    <n v="2"/>
    <n v="1"/>
    <m/>
    <n v="4"/>
    <n v="4"/>
    <n v="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3"/>
    <x v="117"/>
    <x v="11"/>
    <d v="2026-04-20T15:39:50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4"/>
    <x v="117"/>
    <x v="11"/>
    <d v="2026-04-20T15:39:50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5"/>
    <x v="117"/>
    <x v="11"/>
    <d v="2026-04-20T15:39:5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6"/>
    <x v="117"/>
    <x v="11"/>
    <d v="2026-04-20T15:39:50"/>
    <x v="355"/>
    <n v="45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7"/>
    <x v="117"/>
    <x v="11"/>
    <d v="2026-04-20T15:39:50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8"/>
    <x v="119"/>
    <x v="1"/>
    <d v="2026-04-20T15:39:56"/>
    <x v="57"/>
    <m/>
    <m/>
    <m/>
    <n v="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9"/>
    <x v="119"/>
    <x v="1"/>
    <d v="2026-04-20T15:39:56"/>
    <x v="70"/>
    <m/>
    <m/>
    <m/>
    <m/>
    <m/>
    <n v="18"/>
    <n v="2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0"/>
    <x v="119"/>
    <x v="1"/>
    <d v="2026-04-20T15:39:56"/>
    <x v="26"/>
    <m/>
    <m/>
    <m/>
    <m/>
    <m/>
    <m/>
    <m/>
    <n v="6"/>
    <m/>
    <n v="6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1"/>
    <x v="119"/>
    <x v="1"/>
    <d v="2026-04-20T15:39:56"/>
    <x v="15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0"/>
    <x v="119"/>
    <x v="1"/>
    <d v="2026-04-20T15:39:5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"/>
    <x v="119"/>
    <x v="1"/>
    <d v="2026-04-20T15:39:5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2"/>
    <x v="119"/>
    <x v="1"/>
    <d v="2026-04-20T15:39:56"/>
    <x v="170"/>
    <n v="15"/>
    <n v="43"/>
    <m/>
    <n v="3"/>
    <n v="4"/>
    <n v="4"/>
    <n v="10"/>
    <n v="9"/>
    <n v="12"/>
    <n v="8"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3"/>
    <x v="119"/>
    <x v="1"/>
    <d v="2026-04-20T15:39:56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6"/>
    <x v="119"/>
    <x v="1"/>
    <d v="2026-04-20T15:39:5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20"/>
    <x v="119"/>
    <x v="1"/>
    <d v="2026-04-20T15:39:56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"/>
    <x v="120"/>
    <x v="1"/>
    <d v="2026-04-20T15:39:56"/>
    <x v="92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9"/>
    <x v="120"/>
    <x v="1"/>
    <d v="2026-04-20T15:39:56"/>
    <x v="415"/>
    <m/>
    <m/>
    <m/>
    <m/>
    <m/>
    <n v="3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0"/>
    <x v="120"/>
    <x v="1"/>
    <d v="2026-04-20T15:39:56"/>
    <x v="14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1"/>
    <x v="120"/>
    <x v="1"/>
    <d v="2026-04-20T15:39:56"/>
    <x v="655"/>
    <n v="3.2"/>
    <n v="6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0"/>
    <x v="120"/>
    <x v="1"/>
    <d v="2026-04-20T15:39:5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"/>
    <x v="120"/>
    <x v="1"/>
    <d v="2026-04-20T15:39:5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"/>
    <x v="118"/>
    <x v="7"/>
    <d v="2026-04-20T15:39:51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4"/>
    <x v="107"/>
    <x v="10"/>
    <d v="2026-04-20T15:39:51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5"/>
    <x v="107"/>
    <x v="10"/>
    <d v="2026-04-20T15:39:5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6"/>
    <x v="107"/>
    <x v="10"/>
    <d v="2026-04-20T15:39:51"/>
    <x v="94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7"/>
    <x v="107"/>
    <x v="10"/>
    <d v="2026-04-20T15:39:51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11"/>
    <x v="108"/>
    <x v="8"/>
    <d v="2026-04-20T15:39:52"/>
    <x v="1"/>
    <n v="4.8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0"/>
    <x v="108"/>
    <x v="8"/>
    <d v="2026-04-20T15:39:5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1"/>
    <x v="108"/>
    <x v="8"/>
    <d v="2026-04-20T15:39:5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3"/>
    <x v="120"/>
    <x v="1"/>
    <d v="2026-04-20T15:39:56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22"/>
    <x v="120"/>
    <x v="1"/>
    <d v="2026-04-20T15:39:56"/>
    <x v="277"/>
    <n v="4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8"/>
    <x v="121"/>
    <x v="9"/>
    <d v="2026-04-20T15:39:57"/>
    <x v="382"/>
    <m/>
    <m/>
    <m/>
    <n v="4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9"/>
    <x v="121"/>
    <x v="9"/>
    <d v="2026-04-20T15:39:57"/>
    <x v="191"/>
    <m/>
    <m/>
    <m/>
    <m/>
    <m/>
    <n v="60"/>
    <n v="6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0"/>
    <x v="121"/>
    <x v="9"/>
    <d v="2026-04-20T15:39:57"/>
    <x v="202"/>
    <m/>
    <m/>
    <m/>
    <m/>
    <m/>
    <m/>
    <m/>
    <n v="15"/>
    <m/>
    <n v="1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1"/>
    <x v="121"/>
    <x v="9"/>
    <d v="2026-04-20T15:39:57"/>
    <x v="656"/>
    <n v="1.6"/>
    <n v="12"/>
    <n v="4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0"/>
    <x v="121"/>
    <x v="9"/>
    <d v="2026-04-20T15:39:5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"/>
    <x v="121"/>
    <x v="9"/>
    <d v="2026-04-20T15:39:5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2"/>
    <x v="108"/>
    <x v="8"/>
    <d v="2026-04-20T15:39:52"/>
    <x v="144"/>
    <n v="12"/>
    <n v="7"/>
    <n v="2"/>
    <n v="0"/>
    <n v="1"/>
    <n v="2"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3"/>
    <x v="108"/>
    <x v="8"/>
    <d v="2026-04-20T15:39:52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4"/>
    <x v="108"/>
    <x v="8"/>
    <d v="2026-04-20T15:39:52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5"/>
    <x v="108"/>
    <x v="8"/>
    <d v="2026-04-20T15:39:5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6"/>
    <x v="108"/>
    <x v="8"/>
    <d v="2026-04-20T15:39:52"/>
    <x v="63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7"/>
    <x v="108"/>
    <x v="8"/>
    <d v="2026-04-20T15:39:52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6"/>
    <x v="109"/>
    <x v="8"/>
    <d v="2026-04-20T15:39:52"/>
    <x v="48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"/>
    <x v="109"/>
    <x v="8"/>
    <d v="2026-04-20T15:39:5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26"/>
    <x v="121"/>
    <x v="9"/>
    <d v="2026-04-20T15:39:57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22"/>
    <x v="121"/>
    <x v="9"/>
    <d v="2026-04-20T15:39:57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8"/>
    <x v="122"/>
    <x v="9"/>
    <d v="2026-04-20T15:39:57"/>
    <x v="115"/>
    <m/>
    <m/>
    <m/>
    <n v="1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9"/>
    <x v="122"/>
    <x v="9"/>
    <d v="2026-04-20T15:39:57"/>
    <x v="96"/>
    <m/>
    <m/>
    <m/>
    <m/>
    <m/>
    <n v="40"/>
    <n v="5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0"/>
    <x v="122"/>
    <x v="9"/>
    <d v="2026-04-20T15:39:57"/>
    <x v="117"/>
    <m/>
    <m/>
    <m/>
    <m/>
    <m/>
    <m/>
    <m/>
    <n v="8"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1"/>
    <x v="122"/>
    <x v="9"/>
    <d v="2026-04-20T15:39:57"/>
    <x v="99"/>
    <n v="2.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0"/>
    <x v="122"/>
    <x v="9"/>
    <d v="2026-04-20T15:39:5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"/>
    <x v="122"/>
    <x v="9"/>
    <d v="2026-04-20T15:39:57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2"/>
    <x v="122"/>
    <x v="9"/>
    <d v="2026-04-20T15:39:5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22"/>
    <x v="122"/>
    <x v="9"/>
    <d v="2026-04-20T15:39:57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8"/>
    <x v="123"/>
    <x v="9"/>
    <d v="2026-04-20T15:39:58"/>
    <x v="4"/>
    <m/>
    <m/>
    <m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9"/>
    <x v="123"/>
    <x v="9"/>
    <d v="2026-04-20T15:39:58"/>
    <x v="28"/>
    <m/>
    <m/>
    <m/>
    <m/>
    <m/>
    <n v="4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0"/>
    <x v="123"/>
    <x v="9"/>
    <d v="2026-04-20T15:39:58"/>
    <x v="10"/>
    <m/>
    <m/>
    <m/>
    <m/>
    <m/>
    <m/>
    <m/>
    <n v="5"/>
    <m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1"/>
    <x v="123"/>
    <x v="9"/>
    <d v="2026-04-20T15:39:58"/>
    <x v="66"/>
    <n v="1.6"/>
    <n v="5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2"/>
    <x v="123"/>
    <x v="9"/>
    <d v="2026-04-20T15:39:58"/>
    <x v="404"/>
    <n v="33"/>
    <n v="41"/>
    <n v="1"/>
    <n v="2"/>
    <n v="6"/>
    <n v="6"/>
    <n v="4"/>
    <n v="20"/>
    <n v="24"/>
    <n v="5"/>
    <m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5"/>
    <x v="123"/>
    <x v="9"/>
    <d v="2026-04-20T15:39:58"/>
    <x v="574"/>
    <n v="0"/>
    <n v="1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0"/>
    <x v="110"/>
    <x v="9"/>
    <d v="2026-04-20T15:39:53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4"/>
    <x v="110"/>
    <x v="9"/>
    <d v="2026-04-20T15:39:53"/>
    <x v="175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"/>
    <x v="110"/>
    <x v="9"/>
    <d v="2026-04-20T15:39:53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6"/>
    <x v="110"/>
    <x v="9"/>
    <d v="2026-04-20T15:39:53"/>
    <x v="175"/>
    <n v="43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"/>
    <x v="110"/>
    <x v="9"/>
    <d v="2026-04-20T15:39:53"/>
    <x v="39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5"/>
    <x v="110"/>
    <x v="9"/>
    <d v="2026-04-20T15:39:53"/>
    <x v="92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4"/>
    <x v="110"/>
    <x v="9"/>
    <d v="2026-04-20T15:39:53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6"/>
    <x v="112"/>
    <x v="12"/>
    <d v="2026-04-20T15:39:54"/>
    <x v="57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3"/>
    <x v="1"/>
    <x v="1"/>
    <d v="2026-04-20T16:53:05"/>
    <x v="657"/>
    <n v="0"/>
    <n v="2.4"/>
    <n v="9.1999999999999993"/>
    <n v="4.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"/>
    <x v="1"/>
    <x v="1"/>
    <d v="2026-04-20T16:53:05"/>
    <x v="431"/>
    <n v="224"/>
    <n v="350"/>
    <n v="8"/>
    <n v="18"/>
    <n v="49"/>
    <n v="67"/>
    <n v="61"/>
    <n v="152"/>
    <n v="75"/>
    <n v="93"/>
    <m/>
    <n v="25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"/>
    <x v="1"/>
    <x v="1"/>
    <d v="2026-04-20T16:53:05"/>
    <x v="9"/>
    <n v="5"/>
    <n v="5"/>
    <n v="0"/>
    <n v="0"/>
    <n v="4"/>
    <n v="4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4"/>
    <x v="1"/>
    <x v="1"/>
    <d v="2026-04-20T16:53:05"/>
    <x v="90"/>
    <n v="3"/>
    <n v="2"/>
    <n v="0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5"/>
    <x v="1"/>
    <x v="1"/>
    <d v="2026-04-20T16:53:05"/>
    <x v="15"/>
    <n v="7"/>
    <n v="9"/>
    <n v="0"/>
    <n v="3"/>
    <n v="7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6"/>
    <x v="1"/>
    <x v="1"/>
    <d v="2026-04-20T16:53:05"/>
    <x v="18"/>
    <n v="0"/>
    <n v="0"/>
    <n v="2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7"/>
    <x v="1"/>
    <x v="1"/>
    <d v="2026-04-20T16:53:05"/>
    <x v="90"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3"/>
    <x v="1"/>
    <x v="1"/>
    <d v="2026-04-20T16:53:05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8"/>
    <x v="1"/>
    <x v="1"/>
    <d v="2026-04-20T16:53:05"/>
    <x v="49"/>
    <n v="0"/>
    <n v="0"/>
    <n v="0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0"/>
    <x v="1"/>
    <x v="1"/>
    <d v="2026-04-20T16:53:05"/>
    <x v="9"/>
    <n v="3"/>
    <n v="7"/>
    <n v="0"/>
    <n v="0"/>
    <n v="1"/>
    <n v="1"/>
    <n v="4"/>
    <n v="1"/>
    <n v="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4"/>
    <x v="1"/>
    <x v="1"/>
    <d v="2026-04-20T16:53:05"/>
    <x v="43"/>
    <n v="2"/>
    <m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"/>
    <x v="1"/>
    <x v="1"/>
    <d v="2026-04-20T16:53:05"/>
    <x v="465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5"/>
    <x v="1"/>
    <x v="1"/>
    <d v="2026-04-20T16:53:05"/>
    <x v="2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6"/>
    <x v="1"/>
    <x v="1"/>
    <d v="2026-04-20T16:53:05"/>
    <x v="465"/>
    <n v="300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"/>
    <x v="1"/>
    <x v="1"/>
    <d v="2026-04-20T16:53:05"/>
    <x v="234"/>
    <n v="33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5"/>
    <x v="1"/>
    <x v="1"/>
    <d v="2026-04-20T16:53:05"/>
    <x v="115"/>
    <n v="2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8"/>
    <x v="3"/>
    <x v="2"/>
    <d v="2026-04-20T16:53:05"/>
    <x v="658"/>
    <m/>
    <m/>
    <m/>
    <n v="15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6"/>
    <x v="113"/>
    <x v="9"/>
    <d v="2026-04-20T15:39:54"/>
    <x v="152"/>
    <n v="75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"/>
    <x v="113"/>
    <x v="9"/>
    <d v="2026-04-20T15:39:54"/>
    <x v="144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5"/>
    <x v="114"/>
    <x v="13"/>
    <d v="2026-04-20T15:39:55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27"/>
    <x v="114"/>
    <x v="13"/>
    <d v="2026-04-20T15:39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29"/>
    <x v="114"/>
    <x v="13"/>
    <d v="2026-04-20T15:39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6"/>
    <x v="114"/>
    <x v="13"/>
    <d v="2026-04-20T15:39:55"/>
    <x v="141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7"/>
    <x v="114"/>
    <x v="13"/>
    <d v="2026-04-20T15:39:55"/>
    <x v="117"/>
    <n v="3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2"/>
    <x v="137"/>
    <x v="17"/>
    <d v="2026-04-20T15:38:55"/>
    <x v="277"/>
    <n v="5.6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2"/>
    <x v="137"/>
    <x v="17"/>
    <d v="2026-04-20T15:38:55"/>
    <x v="238"/>
    <m/>
    <n v="8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3"/>
    <x v="137"/>
    <x v="17"/>
    <d v="2026-04-20T15:38:55"/>
    <x v="575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"/>
    <x v="137"/>
    <x v="17"/>
    <d v="2026-04-20T15:38:55"/>
    <x v="659"/>
    <n v="123"/>
    <n v="174"/>
    <n v="2"/>
    <n v="10"/>
    <n v="19"/>
    <n v="36"/>
    <n v="46"/>
    <n v="79"/>
    <n v="55"/>
    <n v="36"/>
    <m/>
    <n v="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6"/>
    <x v="138"/>
    <x v="18"/>
    <d v="2026-04-20T15:38:55"/>
    <x v="660"/>
    <n v="181"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"/>
    <x v="138"/>
    <x v="18"/>
    <d v="2026-04-20T15:38:55"/>
    <x v="145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6"/>
    <x v="139"/>
    <x v="1"/>
    <d v="2026-04-20T15:38:56"/>
    <x v="164"/>
    <m/>
    <n v="4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7"/>
    <x v="139"/>
    <x v="1"/>
    <d v="2026-04-20T15:38:56"/>
    <x v="193"/>
    <m/>
    <m/>
    <m/>
    <m/>
    <m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28"/>
    <x v="114"/>
    <x v="13"/>
    <d v="2026-04-20T15:39:55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31"/>
    <x v="114"/>
    <x v="13"/>
    <d v="2026-04-20T15:39:5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4"/>
    <x v="115"/>
    <x v="1"/>
    <d v="2026-04-20T15:39:55"/>
    <x v="4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8"/>
    <x v="115"/>
    <x v="1"/>
    <d v="2026-04-20T15:39:55"/>
    <x v="80"/>
    <m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19"/>
    <x v="115"/>
    <x v="1"/>
    <d v="2026-04-20T15:39:55"/>
    <x v="99"/>
    <m/>
    <m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24"/>
    <x v="115"/>
    <x v="1"/>
    <d v="2026-04-20T15:39:55"/>
    <x v="2"/>
    <n v="2"/>
    <n v="1"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4"/>
    <x v="115"/>
    <x v="1"/>
    <d v="2026-04-20T15:39:55"/>
    <x v="516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6"/>
    <x v="115"/>
    <x v="1"/>
    <d v="2026-04-20T15:39:55"/>
    <x v="516"/>
    <n v="4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12"/>
    <x v="125"/>
    <x v="10"/>
    <d v="2026-04-20T15:39:59"/>
    <x v="49"/>
    <m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21"/>
    <x v="125"/>
    <x v="10"/>
    <d v="2026-04-20T15:39:59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"/>
    <x v="126"/>
    <x v="9"/>
    <d v="2026-04-20T15:39:59"/>
    <x v="57"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9"/>
    <x v="126"/>
    <x v="9"/>
    <d v="2026-04-20T15:39:59"/>
    <x v="192"/>
    <m/>
    <m/>
    <m/>
    <m/>
    <m/>
    <n v="14"/>
    <n v="26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"/>
    <x v="126"/>
    <x v="9"/>
    <d v="2026-04-20T15:39:59"/>
    <x v="145"/>
    <m/>
    <m/>
    <m/>
    <m/>
    <m/>
    <m/>
    <m/>
    <n v="7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1"/>
    <x v="126"/>
    <x v="9"/>
    <d v="2026-04-20T15:39:59"/>
    <x v="83"/>
    <n v="5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22"/>
    <x v="126"/>
    <x v="9"/>
    <d v="2026-04-20T15:39:59"/>
    <x v="264"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2"/>
    <x v="126"/>
    <x v="9"/>
    <d v="2026-04-20T15:39:59"/>
    <x v="100"/>
    <n v="21"/>
    <n v="28"/>
    <n v="2"/>
    <m/>
    <n v="2"/>
    <n v="10"/>
    <n v="4"/>
    <n v="7"/>
    <n v="13"/>
    <n v="8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5"/>
    <x v="126"/>
    <x v="9"/>
    <d v="2026-04-20T15:39:59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4"/>
    <x v="126"/>
    <x v="9"/>
    <d v="2026-04-20T15:39:59"/>
    <x v="528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2"/>
    <x v="128"/>
    <x v="2"/>
    <d v="2026-04-20T15:40:00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1"/>
    <x v="128"/>
    <x v="2"/>
    <d v="2026-04-20T15:40:0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2"/>
    <x v="128"/>
    <x v="2"/>
    <d v="2026-04-20T15:40:00"/>
    <x v="80"/>
    <m/>
    <m/>
    <n v="0.8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3"/>
    <x v="128"/>
    <x v="2"/>
    <d v="2026-04-20T15:40:00"/>
    <x v="49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"/>
    <x v="128"/>
    <x v="2"/>
    <d v="2026-04-20T15:40:00"/>
    <x v="661"/>
    <n v="234"/>
    <n v="326"/>
    <n v="6"/>
    <n v="17"/>
    <n v="32"/>
    <n v="76"/>
    <n v="62"/>
    <n v="150"/>
    <n v="117"/>
    <n v="56"/>
    <m/>
    <n v="1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3"/>
    <x v="128"/>
    <x v="2"/>
    <d v="2026-04-20T15:40:00"/>
    <x v="1"/>
    <n v="4"/>
    <n v="4"/>
    <n v="1"/>
    <m/>
    <m/>
    <n v="1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4"/>
    <x v="119"/>
    <x v="1"/>
    <d v="2026-04-20T15:39:56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5"/>
    <x v="119"/>
    <x v="1"/>
    <d v="2026-04-20T15:39:56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6"/>
    <x v="119"/>
    <x v="1"/>
    <d v="2026-04-20T15:39:56"/>
    <x v="122"/>
    <n v="2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7"/>
    <x v="119"/>
    <x v="1"/>
    <d v="2026-04-20T15:39:56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23"/>
    <x v="120"/>
    <x v="1"/>
    <d v="2026-04-20T15:39:56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2"/>
    <x v="120"/>
    <x v="1"/>
    <d v="2026-04-20T15:39:56"/>
    <x v="226"/>
    <n v="24"/>
    <n v="33"/>
    <n v="1"/>
    <n v="2"/>
    <n v="7"/>
    <n v="4"/>
    <n v="9"/>
    <n v="17"/>
    <n v="10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3"/>
    <x v="120"/>
    <x v="1"/>
    <d v="2026-04-20T15:39:5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"/>
    <x v="120"/>
    <x v="1"/>
    <d v="2026-04-20T15:39:56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8"/>
    <x v="1"/>
    <x v="1"/>
    <d v="2026-04-20T15:38:57"/>
    <x v="32"/>
    <m/>
    <m/>
    <m/>
    <n v="134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9"/>
    <x v="1"/>
    <x v="1"/>
    <d v="2026-04-20T15:38:57"/>
    <x v="259"/>
    <m/>
    <m/>
    <m/>
    <m/>
    <m/>
    <n v="368"/>
    <n v="19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0"/>
    <x v="1"/>
    <x v="1"/>
    <d v="2026-04-20T15:38:57"/>
    <x v="7"/>
    <m/>
    <m/>
    <m/>
    <m/>
    <m/>
    <m/>
    <m/>
    <n v="104"/>
    <m/>
    <n v="54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1"/>
    <x v="1"/>
    <x v="1"/>
    <d v="2026-04-20T15:38:57"/>
    <x v="578"/>
    <n v="15.2"/>
    <n v="51.2"/>
    <n v="1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2"/>
    <x v="3"/>
    <x v="2"/>
    <d v="2026-04-20T15:38:57"/>
    <x v="277"/>
    <n v="0"/>
    <n v="1.2"/>
    <n v="2.4"/>
    <n v="0"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3"/>
    <x v="3"/>
    <x v="2"/>
    <d v="2026-04-20T15:38:57"/>
    <x v="104"/>
    <n v="0"/>
    <n v="0"/>
    <n v="0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"/>
    <x v="3"/>
    <x v="2"/>
    <d v="2026-04-20T15:38:57"/>
    <x v="497"/>
    <n v="237"/>
    <n v="329"/>
    <n v="4"/>
    <n v="15"/>
    <n v="40"/>
    <n v="92"/>
    <n v="72"/>
    <n v="144"/>
    <n v="103"/>
    <n v="85"/>
    <m/>
    <n v="2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"/>
    <x v="3"/>
    <x v="2"/>
    <d v="2026-04-20T15:38:57"/>
    <x v="86"/>
    <n v="8"/>
    <n v="3"/>
    <n v="1"/>
    <n v="2"/>
    <n v="2"/>
    <n v="2"/>
    <n v="1"/>
    <n v="2"/>
    <n v="1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5"/>
    <x v="120"/>
    <x v="1"/>
    <d v="2026-04-20T15:39:56"/>
    <x v="43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4"/>
    <x v="120"/>
    <x v="1"/>
    <d v="2026-04-20T15:39:56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5"/>
    <x v="120"/>
    <x v="1"/>
    <d v="2026-04-20T15:39:56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6"/>
    <x v="120"/>
    <x v="1"/>
    <d v="2026-04-20T15:39:56"/>
    <x v="211"/>
    <n v="27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"/>
    <x v="120"/>
    <x v="1"/>
    <d v="2026-04-20T15:39:56"/>
    <x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2"/>
    <x v="121"/>
    <x v="9"/>
    <d v="2026-04-20T15:39:57"/>
    <x v="171"/>
    <n v="57"/>
    <n v="96"/>
    <n v="2"/>
    <n v="5"/>
    <n v="16"/>
    <n v="22"/>
    <n v="18"/>
    <n v="30"/>
    <n v="32"/>
    <n v="17"/>
    <m/>
    <n v="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3"/>
    <x v="121"/>
    <x v="9"/>
    <d v="2026-04-20T15:39:57"/>
    <x v="69"/>
    <n v="1"/>
    <n v="3"/>
    <m/>
    <m/>
    <m/>
    <m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5"/>
    <x v="121"/>
    <x v="9"/>
    <d v="2026-04-20T15:39:57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0"/>
    <x v="137"/>
    <x v="17"/>
    <d v="2026-04-20T16:53:03"/>
    <x v="21"/>
    <m/>
    <m/>
    <m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"/>
    <x v="137"/>
    <x v="17"/>
    <d v="2026-04-20T16:53:03"/>
    <x v="92"/>
    <m/>
    <n v="0"/>
    <n v="2"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6"/>
    <x v="137"/>
    <x v="17"/>
    <d v="2026-04-20T16:53:03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2"/>
    <x v="137"/>
    <x v="17"/>
    <d v="2026-04-20T16:53:03"/>
    <x v="19"/>
    <n v="2.4"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2"/>
    <x v="137"/>
    <x v="17"/>
    <d v="2026-04-20T16:53:03"/>
    <x v="344"/>
    <n v="0"/>
    <n v="4"/>
    <n v="18.39999999999999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"/>
    <x v="137"/>
    <x v="17"/>
    <d v="2026-04-20T16:53:03"/>
    <x v="293"/>
    <n v="104"/>
    <n v="146"/>
    <n v="2"/>
    <n v="6"/>
    <n v="20"/>
    <n v="27"/>
    <n v="44"/>
    <n v="59"/>
    <n v="46"/>
    <n v="30"/>
    <m/>
    <n v="3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"/>
    <x v="137"/>
    <x v="17"/>
    <d v="2026-04-20T16:53:03"/>
    <x v="39"/>
    <n v="5"/>
    <n v="13"/>
    <n v="1"/>
    <n v="3"/>
    <n v="1"/>
    <n v="0"/>
    <n v="1"/>
    <n v="6"/>
    <n v="5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5"/>
    <x v="137"/>
    <x v="17"/>
    <d v="2026-04-20T16:53:03"/>
    <x v="90"/>
    <n v="2"/>
    <n v="3"/>
    <n v="0"/>
    <n v="1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7"/>
    <x v="121"/>
    <x v="9"/>
    <d v="2026-04-20T15:39:57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20"/>
    <x v="121"/>
    <x v="9"/>
    <d v="2026-04-20T15:39:57"/>
    <x v="30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4"/>
    <x v="121"/>
    <x v="9"/>
    <d v="2026-04-20T15:39:57"/>
    <x v="421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5"/>
    <x v="121"/>
    <x v="9"/>
    <d v="2026-04-20T15:39:57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6"/>
    <x v="121"/>
    <x v="9"/>
    <d v="2026-04-20T15:39:57"/>
    <x v="421"/>
    <n v="7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7"/>
    <x v="121"/>
    <x v="9"/>
    <d v="2026-04-20T15:39:57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2"/>
    <x v="122"/>
    <x v="9"/>
    <d v="2026-04-20T15:39:57"/>
    <x v="71"/>
    <n v="36"/>
    <n v="49"/>
    <n v="1"/>
    <m/>
    <n v="2"/>
    <n v="9"/>
    <n v="11"/>
    <n v="20"/>
    <n v="27"/>
    <n v="10"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3"/>
    <x v="122"/>
    <x v="9"/>
    <d v="2026-04-20T15:39:57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4"/>
    <x v="128"/>
    <x v="2"/>
    <d v="2026-04-20T15:40:00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5"/>
    <x v="128"/>
    <x v="2"/>
    <d v="2026-04-20T15:40:00"/>
    <x v="90"/>
    <n v="2"/>
    <n v="3"/>
    <m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2"/>
    <x v="129"/>
    <x v="2"/>
    <d v="2026-04-20T15:40:01"/>
    <x v="291"/>
    <n v="148"/>
    <n v="200"/>
    <n v="8"/>
    <n v="15"/>
    <n v="39"/>
    <n v="42"/>
    <n v="25"/>
    <n v="87"/>
    <n v="59"/>
    <n v="56"/>
    <m/>
    <n v="16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3"/>
    <x v="129"/>
    <x v="2"/>
    <d v="2026-04-20T15:40:01"/>
    <x v="2"/>
    <n v="2"/>
    <n v="1"/>
    <m/>
    <m/>
    <m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4"/>
    <x v="129"/>
    <x v="2"/>
    <d v="2026-04-20T15:40:01"/>
    <x v="549"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5"/>
    <x v="129"/>
    <x v="2"/>
    <d v="2026-04-20T15:40:01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6"/>
    <x v="129"/>
    <x v="2"/>
    <d v="2026-04-20T15:40:01"/>
    <x v="549"/>
    <n v="234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"/>
    <x v="129"/>
    <x v="2"/>
    <d v="2026-04-20T15:40:01"/>
    <x v="181"/>
    <n v="2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5"/>
    <x v="122"/>
    <x v="9"/>
    <d v="2026-04-20T15:39:57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4"/>
    <x v="122"/>
    <x v="9"/>
    <d v="2026-04-20T15:39:57"/>
    <x v="576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5"/>
    <x v="122"/>
    <x v="9"/>
    <d v="2026-04-20T15:39:5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6"/>
    <x v="122"/>
    <x v="9"/>
    <d v="2026-04-20T15:39:57"/>
    <x v="576"/>
    <n v="10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7"/>
    <x v="122"/>
    <x v="9"/>
    <d v="2026-04-20T15:39:5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5"/>
    <x v="123"/>
    <x v="9"/>
    <d v="2026-04-20T15:39:58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6"/>
    <x v="123"/>
    <x v="9"/>
    <d v="2026-04-20T15:39:58"/>
    <x v="521"/>
    <n v="65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"/>
    <x v="123"/>
    <x v="9"/>
    <d v="2026-04-20T15:39:58"/>
    <x v="167"/>
    <n v="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8"/>
    <x v="130"/>
    <x v="12"/>
    <d v="2026-04-20T15:40:01"/>
    <x v="131"/>
    <m/>
    <m/>
    <m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9"/>
    <x v="130"/>
    <x v="12"/>
    <d v="2026-04-20T15:40:01"/>
    <x v="517"/>
    <m/>
    <m/>
    <m/>
    <m/>
    <m/>
    <n v="5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"/>
    <x v="131"/>
    <x v="9"/>
    <d v="2026-04-20T15:40:02"/>
    <x v="662"/>
    <n v="269"/>
    <n v="393"/>
    <n v="11"/>
    <n v="14"/>
    <n v="48"/>
    <n v="72"/>
    <n v="77"/>
    <n v="152"/>
    <n v="129"/>
    <n v="82"/>
    <m/>
    <n v="29"/>
    <n v="1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3"/>
    <x v="131"/>
    <x v="9"/>
    <d v="2026-04-20T15:40:02"/>
    <x v="13"/>
    <n v="9"/>
    <n v="6"/>
    <m/>
    <m/>
    <n v="4"/>
    <n v="4"/>
    <m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4"/>
    <x v="131"/>
    <x v="9"/>
    <d v="2026-04-20T15:40:02"/>
    <x v="2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5"/>
    <x v="131"/>
    <x v="9"/>
    <d v="2026-04-20T15:40:02"/>
    <x v="86"/>
    <n v="4"/>
    <n v="7"/>
    <m/>
    <n v="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6"/>
    <x v="131"/>
    <x v="9"/>
    <d v="2026-04-20T15:40:02"/>
    <x v="1"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"/>
    <x v="78"/>
    <x v="12"/>
    <d v="2026-04-20T15:39:37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"/>
    <x v="90"/>
    <x v="6"/>
    <d v="2026-04-20T15:39:4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9"/>
    <x v="90"/>
    <x v="6"/>
    <d v="2026-04-20T15:39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9"/>
    <x v="91"/>
    <x v="6"/>
    <d v="2026-04-20T15:39:4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2"/>
    <x v="91"/>
    <x v="6"/>
    <d v="2026-04-20T15:39:43"/>
    <x v="30"/>
    <n v="1"/>
    <n v="0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4"/>
    <x v="91"/>
    <x v="6"/>
    <d v="2026-04-20T15:39:43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6"/>
    <x v="91"/>
    <x v="6"/>
    <d v="2026-04-20T15:39:43"/>
    <x v="209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8"/>
    <x v="92"/>
    <x v="6"/>
    <d v="2026-04-20T15:39:4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9"/>
    <x v="92"/>
    <x v="6"/>
    <d v="2026-04-20T15:39:43"/>
    <x v="10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8"/>
    <x v="94"/>
    <x v="10"/>
    <d v="2026-04-20T15:39:44"/>
    <x v="1"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9"/>
    <x v="94"/>
    <x v="10"/>
    <d v="2026-04-20T15:39:44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9"/>
    <x v="95"/>
    <x v="10"/>
    <d v="2026-04-20T15:39:44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1"/>
    <x v="95"/>
    <x v="10"/>
    <d v="2026-04-20T15:39:44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2"/>
    <x v="95"/>
    <x v="10"/>
    <d v="2026-04-20T15:39:44"/>
    <x v="14"/>
    <n v="4"/>
    <n v="3"/>
    <m/>
    <m/>
    <n v="2"/>
    <m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4"/>
    <x v="95"/>
    <x v="10"/>
    <d v="2026-04-20T15:39:44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5"/>
    <x v="95"/>
    <x v="10"/>
    <d v="2026-04-20T15:39:44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6"/>
    <x v="95"/>
    <x v="10"/>
    <d v="2026-04-20T15:39:44"/>
    <x v="122"/>
    <n v="27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8"/>
    <x v="78"/>
    <x v="12"/>
    <d v="2026-04-20T15:39:3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9"/>
    <x v="78"/>
    <x v="12"/>
    <d v="2026-04-20T15:39:37"/>
    <x v="21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10"/>
    <x v="78"/>
    <x v="12"/>
    <d v="2026-04-20T15:39:37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26"/>
    <x v="78"/>
    <x v="12"/>
    <d v="2026-04-20T15:39:37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2"/>
    <x v="78"/>
    <x v="12"/>
    <d v="2026-04-20T15:39:37"/>
    <x v="13"/>
    <n v="5"/>
    <n v="10"/>
    <m/>
    <m/>
    <m/>
    <n v="1"/>
    <m/>
    <n v="5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3"/>
    <x v="78"/>
    <x v="12"/>
    <d v="2026-04-20T15:39:37"/>
    <x v="30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4"/>
    <x v="78"/>
    <x v="12"/>
    <d v="2026-04-20T15:39:37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5"/>
    <x v="78"/>
    <x v="12"/>
    <d v="2026-04-20T15:39:3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"/>
    <x v="52"/>
    <x v="11"/>
    <d v="2026-04-20T15:39:2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20"/>
    <x v="53"/>
    <x v="11"/>
    <d v="2026-04-20T15:39:28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4"/>
    <x v="53"/>
    <x v="11"/>
    <d v="2026-04-20T15:39:28"/>
    <x v="16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5"/>
    <x v="53"/>
    <x v="11"/>
    <d v="2026-04-20T15:39:2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6"/>
    <x v="53"/>
    <x v="11"/>
    <d v="2026-04-20T15:39:28"/>
    <x v="162"/>
    <n v="5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7"/>
    <x v="53"/>
    <x v="11"/>
    <d v="2026-04-20T15:39:2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11"/>
    <x v="54"/>
    <x v="11"/>
    <d v="2026-04-20T15:39:28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0"/>
    <x v="54"/>
    <x v="11"/>
    <d v="2026-04-20T15:39:2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27"/>
    <x v="78"/>
    <x v="12"/>
    <d v="2026-04-20T15:39:3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6"/>
    <x v="78"/>
    <x v="12"/>
    <d v="2026-04-20T15:39:37"/>
    <x v="122"/>
    <n v="2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8"/>
    <x v="79"/>
    <x v="12"/>
    <d v="2026-04-20T15:39:38"/>
    <x v="15"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9"/>
    <x v="79"/>
    <x v="12"/>
    <d v="2026-04-20T15:39:38"/>
    <x v="181"/>
    <m/>
    <m/>
    <m/>
    <m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10"/>
    <x v="79"/>
    <x v="12"/>
    <d v="2026-04-20T15:39:38"/>
    <x v="90"/>
    <m/>
    <m/>
    <m/>
    <m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11"/>
    <x v="79"/>
    <x v="12"/>
    <d v="2026-04-20T15:39:38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22"/>
    <x v="79"/>
    <x v="12"/>
    <d v="2026-04-20T15:39:38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23"/>
    <x v="79"/>
    <x v="12"/>
    <d v="2026-04-20T15:39:38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1"/>
    <x v="54"/>
    <x v="11"/>
    <d v="2026-04-20T15:39:2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2"/>
    <x v="54"/>
    <x v="11"/>
    <d v="2026-04-20T15:39:28"/>
    <x v="2"/>
    <n v="2"/>
    <n v="2"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3"/>
    <x v="54"/>
    <x v="11"/>
    <d v="2026-04-20T15:39:28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4"/>
    <x v="54"/>
    <x v="11"/>
    <d v="2026-04-20T15:39:28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5"/>
    <x v="54"/>
    <x v="11"/>
    <d v="2026-04-20T15:39:2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6"/>
    <x v="54"/>
    <x v="11"/>
    <d v="2026-04-20T15:39:28"/>
    <x v="173"/>
    <n v="2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7"/>
    <x v="54"/>
    <x v="11"/>
    <d v="2026-04-20T15:39:28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3"/>
    <x v="58"/>
    <x v="11"/>
    <d v="2026-04-20T15:39:29"/>
    <x v="43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9"/>
    <x v="80"/>
    <x v="12"/>
    <d v="2026-04-20T15:39:3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10"/>
    <x v="80"/>
    <x v="12"/>
    <d v="2026-04-20T15:39:3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8"/>
    <x v="81"/>
    <x v="3"/>
    <d v="2026-04-20T15:39:39"/>
    <x v="69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9"/>
    <x v="81"/>
    <x v="3"/>
    <d v="2026-04-20T15:39:39"/>
    <x v="15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0"/>
    <x v="81"/>
    <x v="3"/>
    <d v="2026-04-20T15:39:39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0"/>
    <x v="81"/>
    <x v="3"/>
    <d v="2026-04-20T15:39:39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"/>
    <x v="81"/>
    <x v="3"/>
    <d v="2026-04-20T15:39:39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"/>
    <x v="81"/>
    <x v="3"/>
    <d v="2026-04-20T15:39:39"/>
    <x v="86"/>
    <n v="4"/>
    <n v="7"/>
    <n v="0"/>
    <n v="0"/>
    <n v="0"/>
    <n v="0"/>
    <n v="2"/>
    <n v="5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6"/>
    <x v="58"/>
    <x v="11"/>
    <d v="2026-04-20T15:39:29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7"/>
    <x v="58"/>
    <x v="11"/>
    <d v="2026-04-20T15:39:29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20"/>
    <x v="58"/>
    <x v="11"/>
    <d v="2026-04-20T15:39:29"/>
    <x v="0"/>
    <n v="2"/>
    <n v="4"/>
    <m/>
    <m/>
    <m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4"/>
    <x v="58"/>
    <x v="11"/>
    <d v="2026-04-20T15:39:29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5"/>
    <x v="58"/>
    <x v="11"/>
    <d v="2026-04-20T15:39:2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6"/>
    <x v="58"/>
    <x v="11"/>
    <d v="2026-04-20T15:39:29"/>
    <x v="211"/>
    <n v="32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7"/>
    <x v="58"/>
    <x v="11"/>
    <d v="2026-04-20T15:39:2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15"/>
    <x v="59"/>
    <x v="11"/>
    <d v="2026-04-20T15:39:2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4"/>
    <x v="93"/>
    <x v="3"/>
    <d v="2026-04-20T15:39:39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6"/>
    <x v="93"/>
    <x v="3"/>
    <d v="2026-04-20T15:39:39"/>
    <x v="10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"/>
    <x v="83"/>
    <x v="3"/>
    <d v="2026-04-20T15:39:40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"/>
    <x v="83"/>
    <x v="3"/>
    <d v="2026-04-20T15:39:40"/>
    <x v="4"/>
    <m/>
    <m/>
    <m/>
    <m/>
    <m/>
    <n v="10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0"/>
    <x v="83"/>
    <x v="3"/>
    <d v="2026-04-20T15:39:40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"/>
    <x v="83"/>
    <x v="3"/>
    <d v="2026-04-20T15:39:40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"/>
    <x v="83"/>
    <x v="3"/>
    <d v="2026-04-20T15:39:40"/>
    <x v="13"/>
    <n v="10"/>
    <n v="5"/>
    <n v="0"/>
    <n v="0"/>
    <n v="0"/>
    <n v="4"/>
    <n v="1"/>
    <n v="5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"/>
    <x v="83"/>
    <x v="3"/>
    <d v="2026-04-20T15:39:40"/>
    <x v="30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4"/>
    <x v="59"/>
    <x v="11"/>
    <d v="2026-04-20T15:39:29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5"/>
    <x v="59"/>
    <x v="11"/>
    <d v="2026-04-20T15:39:2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6"/>
    <x v="59"/>
    <x v="11"/>
    <d v="2026-04-20T15:39:29"/>
    <x v="137"/>
    <n v="1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"/>
    <x v="59"/>
    <x v="11"/>
    <d v="2026-04-20T15:39:2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7"/>
    <x v="67"/>
    <x v="11"/>
    <d v="2026-04-20T15:39:30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10"/>
    <x v="72"/>
    <x v="11"/>
    <d v="2026-04-20T15:39:30"/>
    <x v="0"/>
    <m/>
    <m/>
    <m/>
    <m/>
    <m/>
    <m/>
    <m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11"/>
    <x v="72"/>
    <x v="11"/>
    <d v="2026-04-20T15:39:3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1"/>
    <x v="72"/>
    <x v="11"/>
    <d v="2026-04-20T15:39:30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4"/>
    <x v="83"/>
    <x v="3"/>
    <d v="2026-04-20T15:39:40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6"/>
    <x v="83"/>
    <x v="3"/>
    <d v="2026-04-20T15:39:40"/>
    <x v="202"/>
    <n v="1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8"/>
    <x v="84"/>
    <x v="13"/>
    <d v="2026-04-20T15:39:40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9"/>
    <x v="84"/>
    <x v="13"/>
    <d v="2026-04-20T15:39:40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10"/>
    <x v="84"/>
    <x v="13"/>
    <d v="2026-04-20T15:39:40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11"/>
    <x v="84"/>
    <x v="13"/>
    <d v="2026-04-20T15:39:40"/>
    <x v="11"/>
    <m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0"/>
    <x v="84"/>
    <x v="13"/>
    <d v="2026-04-20T15:39:40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1"/>
    <x v="84"/>
    <x v="13"/>
    <d v="2026-04-20T15:39:40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12"/>
    <x v="72"/>
    <x v="11"/>
    <d v="2026-04-20T15:39:30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2"/>
    <x v="72"/>
    <x v="11"/>
    <d v="2026-04-20T15:39:30"/>
    <x v="45"/>
    <n v="29"/>
    <n v="26"/>
    <m/>
    <m/>
    <n v="2"/>
    <n v="5"/>
    <n v="8"/>
    <n v="14"/>
    <n v="20"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3"/>
    <x v="72"/>
    <x v="11"/>
    <d v="2026-04-20T15:39:3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4"/>
    <x v="72"/>
    <x v="11"/>
    <d v="2026-04-20T15:39:30"/>
    <x v="528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5"/>
    <x v="72"/>
    <x v="11"/>
    <d v="2026-04-20T15:39:3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6"/>
    <x v="72"/>
    <x v="11"/>
    <d v="2026-04-20T15:39:30"/>
    <x v="528"/>
    <n v="93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7"/>
    <x v="72"/>
    <x v="11"/>
    <d v="2026-04-20T15:39:30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7"/>
    <x v="85"/>
    <x v="12"/>
    <d v="2026-04-20T15:39:35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2"/>
    <x v="84"/>
    <x v="13"/>
    <d v="2026-04-20T15:39:40"/>
    <x v="10"/>
    <n v="7"/>
    <n v="7"/>
    <m/>
    <n v="1"/>
    <n v="1"/>
    <n v="3"/>
    <m/>
    <n v="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3"/>
    <x v="84"/>
    <x v="13"/>
    <d v="2026-04-20T15:39:40"/>
    <x v="2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8"/>
    <x v="87"/>
    <x v="13"/>
    <d v="2026-04-20T15:39:41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9"/>
    <x v="87"/>
    <x v="13"/>
    <d v="2026-04-20T15:39:41"/>
    <x v="68"/>
    <m/>
    <m/>
    <m/>
    <m/>
    <m/>
    <n v="2"/>
    <n v="2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10"/>
    <x v="87"/>
    <x v="13"/>
    <d v="2026-04-20T15:39:41"/>
    <x v="69"/>
    <m/>
    <m/>
    <m/>
    <m/>
    <m/>
    <m/>
    <m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11"/>
    <x v="87"/>
    <x v="13"/>
    <d v="2026-04-20T15:39:41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2"/>
    <x v="87"/>
    <x v="13"/>
    <d v="2026-04-20T15:39:41"/>
    <x v="144"/>
    <n v="5"/>
    <n v="14"/>
    <m/>
    <n v="1"/>
    <m/>
    <m/>
    <n v="2"/>
    <n v="1"/>
    <n v="1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4"/>
    <x v="87"/>
    <x v="13"/>
    <d v="2026-04-20T15:39:41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8"/>
    <x v="88"/>
    <x v="13"/>
    <d v="2026-04-20T15:39:41"/>
    <x v="115"/>
    <m/>
    <m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9"/>
    <x v="88"/>
    <x v="13"/>
    <d v="2026-04-20T15:39:41"/>
    <x v="382"/>
    <m/>
    <m/>
    <m/>
    <m/>
    <m/>
    <n v="50"/>
    <n v="3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0"/>
    <x v="88"/>
    <x v="13"/>
    <d v="2026-04-20T15:39:41"/>
    <x v="13"/>
    <m/>
    <m/>
    <m/>
    <m/>
    <m/>
    <m/>
    <m/>
    <n v="13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1"/>
    <x v="88"/>
    <x v="13"/>
    <d v="2026-04-20T15:39:41"/>
    <x v="663"/>
    <m/>
    <n v="15.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"/>
    <x v="88"/>
    <x v="13"/>
    <d v="2026-04-20T15:39:41"/>
    <x v="198"/>
    <n v="36"/>
    <n v="53"/>
    <m/>
    <n v="7"/>
    <n v="7"/>
    <n v="10"/>
    <n v="10"/>
    <n v="25"/>
    <n v="15"/>
    <n v="1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4"/>
    <x v="88"/>
    <x v="13"/>
    <d v="2026-04-20T15:39:41"/>
    <x v="171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5"/>
    <x v="88"/>
    <x v="13"/>
    <d v="2026-04-20T15:39:4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7"/>
    <x v="88"/>
    <x v="13"/>
    <d v="2026-04-20T15:39:4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3"/>
    <x v="86"/>
    <x v="12"/>
    <d v="2026-04-20T15:39:3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14"/>
    <x v="86"/>
    <x v="12"/>
    <d v="2026-04-20T15:39:35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4"/>
    <x v="86"/>
    <x v="12"/>
    <d v="2026-04-20T15:39:35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5"/>
    <x v="86"/>
    <x v="12"/>
    <d v="2026-04-20T15:39:3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6"/>
    <x v="86"/>
    <x v="12"/>
    <d v="2026-04-20T15:39:35"/>
    <x v="12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7"/>
    <x v="86"/>
    <x v="12"/>
    <d v="2026-04-20T15:39:35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28"/>
    <x v="78"/>
    <x v="12"/>
    <d v="2026-04-20T15:39:37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2"/>
    <x v="79"/>
    <x v="12"/>
    <d v="2026-04-20T15:39:38"/>
    <x v="115"/>
    <n v="20"/>
    <n v="20"/>
    <m/>
    <m/>
    <n v="3"/>
    <n v="7"/>
    <n v="1"/>
    <n v="13"/>
    <n v="13"/>
    <n v="0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15"/>
    <x v="79"/>
    <x v="12"/>
    <d v="2026-04-20T15:39:38"/>
    <x v="43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4"/>
    <x v="79"/>
    <x v="12"/>
    <d v="2026-04-20T15:39:38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5"/>
    <x v="79"/>
    <x v="12"/>
    <d v="2026-04-20T15:39:3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6"/>
    <x v="79"/>
    <x v="12"/>
    <d v="2026-04-20T15:39:38"/>
    <x v="168"/>
    <n v="37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7"/>
    <x v="79"/>
    <x v="12"/>
    <d v="2026-04-20T15:39:38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11"/>
    <x v="80"/>
    <x v="12"/>
    <d v="2026-04-20T15:39:38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8"/>
    <x v="96"/>
    <x v="10"/>
    <d v="2026-04-20T15:39:45"/>
    <x v="92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9"/>
    <x v="96"/>
    <x v="10"/>
    <d v="2026-04-20T15:39:45"/>
    <x v="185"/>
    <m/>
    <m/>
    <m/>
    <m/>
    <m/>
    <n v="4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10"/>
    <x v="96"/>
    <x v="10"/>
    <d v="2026-04-20T15:39:45"/>
    <x v="1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11"/>
    <x v="96"/>
    <x v="10"/>
    <d v="2026-04-20T15:39:45"/>
    <x v="108"/>
    <n v="2.4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0"/>
    <x v="96"/>
    <x v="10"/>
    <d v="2026-04-20T15:39:4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1"/>
    <x v="96"/>
    <x v="10"/>
    <d v="2026-04-20T15:39:4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2"/>
    <x v="96"/>
    <x v="10"/>
    <d v="2026-04-20T15:39:45"/>
    <x v="141"/>
    <n v="31"/>
    <n v="28"/>
    <n v="1"/>
    <m/>
    <n v="4"/>
    <n v="8"/>
    <n v="5"/>
    <n v="20"/>
    <n v="14"/>
    <n v="5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3"/>
    <x v="96"/>
    <x v="10"/>
    <d v="2026-04-20T15:39:45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2"/>
    <x v="80"/>
    <x v="12"/>
    <d v="2026-04-20T15:39:38"/>
    <x v="2"/>
    <n v="1"/>
    <n v="2"/>
    <m/>
    <m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4"/>
    <x v="80"/>
    <x v="12"/>
    <d v="2026-04-20T15:39:3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5"/>
    <x v="80"/>
    <x v="12"/>
    <d v="2026-04-20T15:39:3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6"/>
    <x v="80"/>
    <x v="12"/>
    <d v="2026-04-20T15:39:38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7"/>
    <x v="80"/>
    <x v="12"/>
    <d v="2026-04-20T15:39:3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"/>
    <x v="81"/>
    <x v="3"/>
    <d v="2026-04-20T15:39:39"/>
    <x v="30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4"/>
    <x v="81"/>
    <x v="3"/>
    <d v="2026-04-20T15:39:39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6"/>
    <x v="81"/>
    <x v="3"/>
    <d v="2026-04-20T15:39:39"/>
    <x v="26"/>
    <n v="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4"/>
    <x v="96"/>
    <x v="10"/>
    <d v="2026-04-20T15:39:45"/>
    <x v="445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5"/>
    <x v="96"/>
    <x v="10"/>
    <d v="2026-04-20T15:39:45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9"/>
    <x v="97"/>
    <x v="6"/>
    <d v="2026-04-20T15:39:45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0"/>
    <x v="97"/>
    <x v="6"/>
    <d v="2026-04-20T15:39:4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1"/>
    <x v="97"/>
    <x v="6"/>
    <d v="2026-04-20T15:39:4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2"/>
    <x v="97"/>
    <x v="6"/>
    <d v="2026-04-20T15:39:45"/>
    <x v="43"/>
    <n v="2"/>
    <n v="0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3"/>
    <x v="97"/>
    <x v="6"/>
    <d v="2026-04-20T15:39:45"/>
    <x v="30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4"/>
    <x v="97"/>
    <x v="6"/>
    <d v="2026-04-20T15:39:45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8"/>
    <x v="101"/>
    <x v="11"/>
    <d v="2026-04-20T15:39:4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9"/>
    <x v="101"/>
    <x v="11"/>
    <d v="2026-04-20T15:39:47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9"/>
    <x v="102"/>
    <x v="6"/>
    <d v="2026-04-20T15:39:4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2"/>
    <x v="102"/>
    <x v="6"/>
    <d v="2026-04-20T15:39:48"/>
    <x v="30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4"/>
    <x v="102"/>
    <x v="6"/>
    <d v="2026-04-20T15:39:48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5"/>
    <x v="102"/>
    <x v="6"/>
    <d v="2026-04-20T15:39:4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6"/>
    <x v="102"/>
    <x v="6"/>
    <d v="2026-04-20T15:39:48"/>
    <x v="137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7"/>
    <x v="102"/>
    <x v="6"/>
    <d v="2026-04-20T15:39:4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8"/>
    <x v="103"/>
    <x v="10"/>
    <d v="2026-04-20T15:39:48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9"/>
    <x v="103"/>
    <x v="10"/>
    <d v="2026-04-20T15:39:48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9"/>
    <x v="104"/>
    <x v="6"/>
    <d v="2026-04-20T15:39:4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2"/>
    <x v="104"/>
    <x v="6"/>
    <d v="2026-04-20T15:39:49"/>
    <x v="30"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4"/>
    <x v="104"/>
    <x v="6"/>
    <d v="2026-04-20T15:39:49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5"/>
    <x v="104"/>
    <x v="6"/>
    <d v="2026-04-20T15:39:4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6"/>
    <x v="104"/>
    <x v="6"/>
    <d v="2026-04-20T15:39:49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7"/>
    <x v="104"/>
    <x v="6"/>
    <d v="2026-04-20T15:39:49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4"/>
    <x v="84"/>
    <x v="13"/>
    <d v="2026-04-20T15:39:40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5"/>
    <x v="84"/>
    <x v="13"/>
    <d v="2026-04-20T15:39:4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6"/>
    <x v="84"/>
    <x v="13"/>
    <d v="2026-04-20T15:39:40"/>
    <x v="95"/>
    <n v="1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7"/>
    <x v="84"/>
    <x v="13"/>
    <d v="2026-04-20T15:39:4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5"/>
    <x v="87"/>
    <x v="13"/>
    <d v="2026-04-20T15:39:41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6"/>
    <x v="87"/>
    <x v="13"/>
    <d v="2026-04-20T15:39:41"/>
    <x v="228"/>
    <n v="3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7"/>
    <x v="87"/>
    <x v="13"/>
    <d v="2026-04-20T15:39:41"/>
    <x v="86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8"/>
    <x v="88"/>
    <x v="13"/>
    <d v="2026-04-20T15:39:41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4"/>
    <x v="105"/>
    <x v="6"/>
    <d v="2026-04-20T15:39:49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5"/>
    <x v="105"/>
    <x v="6"/>
    <d v="2026-04-20T15:39:49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8"/>
    <x v="106"/>
    <x v="1"/>
    <d v="2026-04-20T15:39:50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9"/>
    <x v="106"/>
    <x v="1"/>
    <d v="2026-04-20T15:39:50"/>
    <x v="63"/>
    <m/>
    <m/>
    <m/>
    <m/>
    <m/>
    <n v="2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11"/>
    <x v="106"/>
    <x v="1"/>
    <d v="2026-04-20T15:39:50"/>
    <x v="277"/>
    <m/>
    <n v="6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2"/>
    <x v="106"/>
    <x v="1"/>
    <d v="2026-04-20T15:39:50"/>
    <x v="92"/>
    <n v="14"/>
    <n v="12"/>
    <m/>
    <n v="3"/>
    <n v="1"/>
    <n v="4"/>
    <m/>
    <n v="11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4"/>
    <x v="106"/>
    <x v="1"/>
    <d v="2026-04-20T15:39:50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5"/>
    <x v="106"/>
    <x v="1"/>
    <d v="2026-04-20T15:39:5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8"/>
    <x v="116"/>
    <x v="8"/>
    <d v="2026-04-20T15:39:50"/>
    <x v="39"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9"/>
    <x v="116"/>
    <x v="8"/>
    <d v="2026-04-20T15:39:50"/>
    <x v="29"/>
    <m/>
    <m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8"/>
    <x v="117"/>
    <x v="11"/>
    <d v="2026-04-20T15:39:50"/>
    <x v="1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9"/>
    <x v="117"/>
    <x v="11"/>
    <d v="2026-04-20T15:39:50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0"/>
    <x v="117"/>
    <x v="11"/>
    <d v="2026-04-20T15:39:50"/>
    <x v="69"/>
    <m/>
    <m/>
    <m/>
    <m/>
    <m/>
    <m/>
    <m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1"/>
    <x v="117"/>
    <x v="11"/>
    <d v="2026-04-20T15:39:50"/>
    <x v="99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0"/>
    <x v="117"/>
    <x v="11"/>
    <d v="2026-04-20T15:39:5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"/>
    <x v="117"/>
    <x v="11"/>
    <d v="2026-04-20T15:39:5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"/>
    <x v="89"/>
    <x v="13"/>
    <d v="2026-04-20T15:39:42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0"/>
    <x v="90"/>
    <x v="6"/>
    <d v="2026-04-20T15:39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"/>
    <x v="90"/>
    <x v="6"/>
    <d v="2026-04-20T15:39:4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2"/>
    <x v="90"/>
    <x v="6"/>
    <d v="2026-04-20T15:39:42"/>
    <x v="43"/>
    <n v="1"/>
    <n v="1"/>
    <m/>
    <m/>
    <m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3"/>
    <x v="90"/>
    <x v="6"/>
    <d v="2026-04-20T15:39:42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4"/>
    <x v="90"/>
    <x v="6"/>
    <d v="2026-04-20T15:39:42"/>
    <x v="11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5"/>
    <x v="90"/>
    <x v="6"/>
    <d v="2026-04-20T15:39:4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6"/>
    <x v="90"/>
    <x v="6"/>
    <d v="2026-04-20T15:39:42"/>
    <x v="110"/>
    <n v="47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8"/>
    <x v="118"/>
    <x v="7"/>
    <d v="2026-04-20T15:39:51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9"/>
    <x v="118"/>
    <x v="7"/>
    <d v="2026-04-20T15:39:51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0"/>
    <x v="118"/>
    <x v="7"/>
    <d v="2026-04-20T15:39:5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0"/>
    <x v="118"/>
    <x v="7"/>
    <d v="2026-04-20T15:39:5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"/>
    <x v="118"/>
    <x v="7"/>
    <d v="2026-04-20T15:39:5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2"/>
    <x v="118"/>
    <x v="7"/>
    <d v="2026-04-20T15:39:51"/>
    <x v="14"/>
    <n v="3"/>
    <n v="4"/>
    <m/>
    <m/>
    <m/>
    <m/>
    <n v="2"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3"/>
    <x v="118"/>
    <x v="7"/>
    <d v="2026-04-20T15:39:51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4"/>
    <x v="118"/>
    <x v="7"/>
    <d v="2026-04-20T15:39:51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"/>
    <x v="90"/>
    <x v="6"/>
    <d v="2026-04-20T15:39:42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2"/>
    <x v="92"/>
    <x v="6"/>
    <d v="2026-04-20T15:39:43"/>
    <x v="1"/>
    <n v="4"/>
    <n v="4"/>
    <m/>
    <m/>
    <m/>
    <m/>
    <n v="1"/>
    <n v="3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4"/>
    <x v="92"/>
    <x v="6"/>
    <d v="2026-04-20T15:39:43"/>
    <x v="40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5"/>
    <x v="92"/>
    <x v="6"/>
    <d v="2026-04-20T15:39:4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6"/>
    <x v="92"/>
    <x v="6"/>
    <d v="2026-04-20T15:39:43"/>
    <x v="404"/>
    <n v="3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7"/>
    <x v="92"/>
    <x v="6"/>
    <d v="2026-04-20T15:39:4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10"/>
    <x v="94"/>
    <x v="10"/>
    <d v="2026-04-20T15:39:44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11"/>
    <x v="94"/>
    <x v="10"/>
    <d v="2026-04-20T15:39:4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5"/>
    <x v="118"/>
    <x v="7"/>
    <d v="2026-04-20T15:39:5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6"/>
    <x v="118"/>
    <x v="7"/>
    <d v="2026-04-20T15:39:51"/>
    <x v="39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8"/>
    <x v="107"/>
    <x v="10"/>
    <d v="2026-04-20T15:39:51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9"/>
    <x v="107"/>
    <x v="10"/>
    <d v="2026-04-20T15:39:51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10"/>
    <x v="107"/>
    <x v="10"/>
    <d v="2026-04-20T15:39:5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11"/>
    <x v="107"/>
    <x v="10"/>
    <d v="2026-04-20T15:39:51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21"/>
    <x v="107"/>
    <x v="10"/>
    <d v="2026-04-20T15:39:51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2"/>
    <x v="107"/>
    <x v="10"/>
    <d v="2026-04-20T15:39:51"/>
    <x v="9"/>
    <n v="6"/>
    <n v="4"/>
    <m/>
    <n v="1"/>
    <n v="1"/>
    <n v="1"/>
    <n v="1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2"/>
    <x v="94"/>
    <x v="10"/>
    <d v="2026-04-20T15:39:44"/>
    <x v="117"/>
    <n v="6"/>
    <n v="7"/>
    <m/>
    <m/>
    <n v="1"/>
    <n v="4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4"/>
    <x v="94"/>
    <x v="10"/>
    <d v="2026-04-20T15:39:44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5"/>
    <x v="94"/>
    <x v="10"/>
    <d v="2026-04-20T15:39:4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6"/>
    <x v="94"/>
    <x v="10"/>
    <d v="2026-04-20T15:39:44"/>
    <x v="204"/>
    <n v="3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7"/>
    <x v="94"/>
    <x v="10"/>
    <d v="2026-04-20T15:39:44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"/>
    <x v="95"/>
    <x v="10"/>
    <d v="2026-04-20T15:39:44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6"/>
    <x v="96"/>
    <x v="10"/>
    <d v="2026-04-20T15:39:45"/>
    <x v="445"/>
    <n v="69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7"/>
    <x v="96"/>
    <x v="10"/>
    <d v="2026-04-20T15:39:45"/>
    <x v="209"/>
    <n v="17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8"/>
    <x v="108"/>
    <x v="8"/>
    <d v="2026-04-20T15:39:52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9"/>
    <x v="108"/>
    <x v="8"/>
    <d v="2026-04-20T15:39:52"/>
    <x v="21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9"/>
    <x v="109"/>
    <x v="8"/>
    <d v="2026-04-20T15:39:52"/>
    <x v="9"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0"/>
    <x v="109"/>
    <x v="8"/>
    <d v="2026-04-20T15:39:52"/>
    <x v="43"/>
    <m/>
    <m/>
    <m/>
    <m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1"/>
    <x v="109"/>
    <x v="8"/>
    <d v="2026-04-20T15:39:52"/>
    <x v="11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"/>
    <x v="109"/>
    <x v="8"/>
    <d v="2026-04-20T15:39:52"/>
    <x v="14"/>
    <n v="4"/>
    <n v="3"/>
    <m/>
    <n v="1"/>
    <m/>
    <m/>
    <m/>
    <n v="5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4"/>
    <x v="109"/>
    <x v="8"/>
    <d v="2026-04-20T15:39:52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2"/>
    <x v="50"/>
    <x v="10"/>
    <d v="2026-04-20T15:39:23"/>
    <x v="10"/>
    <n v="7"/>
    <n v="7"/>
    <m/>
    <m/>
    <n v="1"/>
    <n v="6"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4"/>
    <x v="50"/>
    <x v="10"/>
    <d v="2026-04-20T15:39:23"/>
    <x v="46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5"/>
    <x v="50"/>
    <x v="10"/>
    <d v="2026-04-20T15:39:23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8"/>
    <x v="57"/>
    <x v="10"/>
    <d v="2026-04-20T15:39:23"/>
    <x v="69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9"/>
    <x v="57"/>
    <x v="10"/>
    <d v="2026-04-20T15:39:23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8"/>
    <x v="60"/>
    <x v="10"/>
    <d v="2026-04-20T15:39:24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9"/>
    <x v="60"/>
    <x v="10"/>
    <d v="2026-04-20T15:39:24"/>
    <x v="39"/>
    <m/>
    <m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10"/>
    <x v="60"/>
    <x v="10"/>
    <d v="2026-04-20T15:39:24"/>
    <x v="90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2"/>
    <x v="60"/>
    <x v="10"/>
    <d v="2026-04-20T15:39:24"/>
    <x v="39"/>
    <n v="5"/>
    <n v="13"/>
    <m/>
    <m/>
    <m/>
    <n v="3"/>
    <n v="2"/>
    <n v="3"/>
    <n v="6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4"/>
    <x v="60"/>
    <x v="10"/>
    <d v="2026-04-20T15:39:24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5"/>
    <x v="60"/>
    <x v="10"/>
    <d v="2026-04-20T15:39:24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25"/>
    <x v="28"/>
    <x v="9"/>
    <d v="2026-04-20T15:39:1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10"/>
    <x v="45"/>
    <x v="9"/>
    <d v="2026-04-20T15:39:15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2"/>
    <x v="45"/>
    <x v="9"/>
    <d v="2026-04-20T15:39:15"/>
    <x v="14"/>
    <n v="3"/>
    <n v="4"/>
    <m/>
    <m/>
    <m/>
    <m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4"/>
    <x v="45"/>
    <x v="9"/>
    <d v="2026-04-20T15:39:15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6"/>
    <x v="45"/>
    <x v="9"/>
    <d v="2026-04-20T15:39:15"/>
    <x v="193"/>
    <n v="2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11"/>
    <x v="29"/>
    <x v="4"/>
    <d v="2026-04-20T15:39:15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0"/>
    <x v="29"/>
    <x v="4"/>
    <d v="2026-04-20T15:39:1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1"/>
    <x v="29"/>
    <x v="4"/>
    <d v="2026-04-20T15:39:1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8"/>
    <x v="62"/>
    <x v="10"/>
    <d v="2026-04-20T15:39:2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9"/>
    <x v="62"/>
    <x v="10"/>
    <d v="2026-04-20T15:39:25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8"/>
    <x v="63"/>
    <x v="10"/>
    <d v="2026-04-20T15:39:25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9"/>
    <x v="63"/>
    <x v="10"/>
    <d v="2026-04-20T15:39:25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2"/>
    <x v="63"/>
    <x v="10"/>
    <d v="2026-04-20T15:39:25"/>
    <x v="18"/>
    <n v="8"/>
    <n v="4"/>
    <m/>
    <m/>
    <m/>
    <n v="1"/>
    <n v="3"/>
    <n v="3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4"/>
    <x v="63"/>
    <x v="10"/>
    <d v="2026-04-20T15:39:25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5"/>
    <x v="63"/>
    <x v="10"/>
    <d v="2026-04-20T15:39:25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6"/>
    <x v="63"/>
    <x v="10"/>
    <d v="2026-04-20T15:39:25"/>
    <x v="122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2"/>
    <x v="29"/>
    <x v="4"/>
    <d v="2026-04-20T15:39:15"/>
    <x v="0"/>
    <n v="5"/>
    <n v="1"/>
    <m/>
    <n v="1"/>
    <m/>
    <n v="3"/>
    <n v="1"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3"/>
    <x v="29"/>
    <x v="4"/>
    <d v="2026-04-20T15:39:15"/>
    <x v="30"/>
    <n v="1"/>
    <n v="0"/>
    <n v="0"/>
    <n v="0"/>
    <n v="0"/>
    <n v="1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4"/>
    <x v="29"/>
    <x v="4"/>
    <d v="2026-04-20T15:39:15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5"/>
    <x v="29"/>
    <x v="4"/>
    <d v="2026-04-20T15:39:1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6"/>
    <x v="29"/>
    <x v="4"/>
    <d v="2026-04-20T15:39:15"/>
    <x v="41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"/>
    <x v="29"/>
    <x v="4"/>
    <d v="2026-04-20T15:39:1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"/>
    <x v="30"/>
    <x v="4"/>
    <d v="2026-04-20T15:39:16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10"/>
    <x v="46"/>
    <x v="4"/>
    <d v="2026-04-20T15:39:16"/>
    <x v="69"/>
    <m/>
    <m/>
    <m/>
    <m/>
    <m/>
    <m/>
    <m/>
    <n v="0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0"/>
    <x v="64"/>
    <x v="10"/>
    <d v="2026-04-20T15:39:26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1"/>
    <x v="64"/>
    <x v="10"/>
    <d v="2026-04-20T15:39:26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8"/>
    <x v="65"/>
    <x v="6"/>
    <d v="2026-04-20T15:39:26"/>
    <x v="10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9"/>
    <x v="65"/>
    <x v="6"/>
    <d v="2026-04-20T15:39:26"/>
    <x v="39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11"/>
    <x v="65"/>
    <x v="6"/>
    <d v="2026-04-20T15:39:2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"/>
    <x v="65"/>
    <x v="6"/>
    <d v="2026-04-20T15:39:26"/>
    <x v="26"/>
    <n v="8"/>
    <n v="9"/>
    <m/>
    <m/>
    <n v="1"/>
    <n v="5"/>
    <n v="2"/>
    <n v="6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4"/>
    <x v="65"/>
    <x v="6"/>
    <d v="2026-04-20T15:39:26"/>
    <x v="444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5"/>
    <x v="65"/>
    <x v="6"/>
    <d v="2026-04-20T15:39:26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2"/>
    <x v="46"/>
    <x v="4"/>
    <d v="2026-04-20T15:39:16"/>
    <x v="18"/>
    <n v="6"/>
    <n v="6"/>
    <n v="0"/>
    <n v="0"/>
    <n v="0"/>
    <n v="2"/>
    <n v="2"/>
    <n v="4"/>
    <n v="2"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4"/>
    <x v="46"/>
    <x v="4"/>
    <d v="2026-04-20T15:39:16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5"/>
    <x v="46"/>
    <x v="4"/>
    <d v="2026-04-20T15:39:1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6"/>
    <x v="46"/>
    <x v="4"/>
    <d v="2026-04-20T15:39:16"/>
    <x v="382"/>
    <n v="41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"/>
    <x v="46"/>
    <x v="4"/>
    <d v="2026-04-20T15:39:16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6"/>
    <x v="47"/>
    <x v="4"/>
    <d v="2026-04-20T15:39:17"/>
    <x v="208"/>
    <n v="2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7"/>
    <x v="47"/>
    <x v="4"/>
    <d v="2026-04-20T15:39:17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2"/>
    <x v="48"/>
    <x v="4"/>
    <d v="2026-04-20T15:39:17"/>
    <x v="0"/>
    <n v="2"/>
    <n v="4"/>
    <m/>
    <m/>
    <m/>
    <n v="1"/>
    <n v="2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8"/>
    <x v="46"/>
    <x v="4"/>
    <d v="2026-04-20T15:39:16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9"/>
    <x v="46"/>
    <x v="4"/>
    <d v="2026-04-20T15:39:16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8"/>
    <x v="47"/>
    <x v="4"/>
    <d v="2026-04-20T15:39:1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9"/>
    <x v="47"/>
    <x v="4"/>
    <d v="2026-04-20T15:39:1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11"/>
    <x v="47"/>
    <x v="4"/>
    <d v="2026-04-20T15:39:17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2"/>
    <x v="47"/>
    <x v="4"/>
    <d v="2026-04-20T15:39:17"/>
    <x v="69"/>
    <n v="3"/>
    <n v="1"/>
    <m/>
    <n v="1"/>
    <m/>
    <n v="1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4"/>
    <x v="47"/>
    <x v="4"/>
    <d v="2026-04-20T15:39:17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5"/>
    <x v="47"/>
    <x v="4"/>
    <d v="2026-04-20T15:39:1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"/>
    <x v="25"/>
    <x v="1"/>
    <d v="2026-04-20T15:39:09"/>
    <x v="9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5"/>
    <x v="26"/>
    <x v="2"/>
    <d v="2026-04-20T15:39:1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6"/>
    <x v="26"/>
    <x v="2"/>
    <d v="2026-04-20T15:39:10"/>
    <x v="198"/>
    <n v="45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"/>
    <x v="26"/>
    <x v="2"/>
    <d v="2026-04-20T15:39:10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0"/>
    <x v="35"/>
    <x v="2"/>
    <d v="2026-04-20T15:39:10"/>
    <x v="69"/>
    <m/>
    <m/>
    <m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1"/>
    <x v="35"/>
    <x v="2"/>
    <d v="2026-04-20T15:39:10"/>
    <x v="33"/>
    <n v="3.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0"/>
    <x v="35"/>
    <x v="2"/>
    <d v="2026-04-20T15:39:1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"/>
    <x v="35"/>
    <x v="2"/>
    <d v="2026-04-20T15:39:1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8"/>
    <x v="48"/>
    <x v="4"/>
    <d v="2026-04-20T15:39:17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9"/>
    <x v="48"/>
    <x v="4"/>
    <d v="2026-04-20T15:39:1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8"/>
    <x v="31"/>
    <x v="4"/>
    <d v="2026-04-20T15:39:18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9"/>
    <x v="31"/>
    <x v="4"/>
    <d v="2026-04-20T15:39:18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10"/>
    <x v="31"/>
    <x v="4"/>
    <d v="2026-04-20T15:39:18"/>
    <x v="14"/>
    <m/>
    <m/>
    <m/>
    <m/>
    <m/>
    <m/>
    <m/>
    <n v="3"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22"/>
    <x v="31"/>
    <x v="4"/>
    <d v="2026-04-20T15:39:18"/>
    <x v="264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2"/>
    <x v="31"/>
    <x v="4"/>
    <d v="2026-04-20T15:39:18"/>
    <x v="26"/>
    <n v="8"/>
    <n v="9"/>
    <n v="0"/>
    <n v="0"/>
    <n v="0"/>
    <n v="4"/>
    <n v="0"/>
    <n v="5"/>
    <n v="3"/>
    <n v="3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15"/>
    <x v="31"/>
    <x v="4"/>
    <d v="2026-04-20T15:39:18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2"/>
    <x v="35"/>
    <x v="2"/>
    <d v="2026-04-20T15:39:10"/>
    <x v="70"/>
    <n v="23"/>
    <n v="21"/>
    <n v="3"/>
    <n v="7"/>
    <n v="12"/>
    <n v="1"/>
    <n v="6"/>
    <n v="8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3"/>
    <x v="35"/>
    <x v="2"/>
    <d v="2026-04-20T15:39:10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4"/>
    <x v="35"/>
    <x v="2"/>
    <d v="2026-04-20T15:39:10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6"/>
    <x v="35"/>
    <x v="2"/>
    <d v="2026-04-20T15:39:10"/>
    <x v="199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"/>
    <x v="36"/>
    <x v="7"/>
    <d v="2026-04-20T15:39:10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11"/>
    <x v="37"/>
    <x v="7"/>
    <d v="2026-04-20T15:39:1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2"/>
    <x v="37"/>
    <x v="7"/>
    <d v="2026-04-20T15:39:11"/>
    <x v="1"/>
    <n v="2"/>
    <n v="6"/>
    <m/>
    <m/>
    <n v="1"/>
    <m/>
    <m/>
    <m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4"/>
    <x v="37"/>
    <x v="7"/>
    <d v="2026-04-20T15:39:11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"/>
    <x v="132"/>
    <x v="2"/>
    <d v="2026-04-20T15:40:02"/>
    <x v="164"/>
    <m/>
    <n v="0"/>
    <n v="2"/>
    <n v="2"/>
    <n v="8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8"/>
    <x v="134"/>
    <x v="14"/>
    <d v="2026-04-20T16:53:02"/>
    <x v="473"/>
    <m/>
    <m/>
    <m/>
    <n v="5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9"/>
    <x v="134"/>
    <x v="14"/>
    <d v="2026-04-20T16:53:02"/>
    <x v="154"/>
    <m/>
    <m/>
    <m/>
    <m/>
    <m/>
    <n v="158"/>
    <n v="10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0"/>
    <x v="134"/>
    <x v="14"/>
    <d v="2026-04-20T16:53:02"/>
    <x v="193"/>
    <m/>
    <m/>
    <m/>
    <m/>
    <m/>
    <m/>
    <m/>
    <n v="31"/>
    <m/>
    <n v="6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1"/>
    <x v="134"/>
    <x v="14"/>
    <d v="2026-04-20T16:53:02"/>
    <x v="28"/>
    <n v="2.4"/>
    <n v="28"/>
    <n v="5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0"/>
    <x v="134"/>
    <x v="14"/>
    <d v="2026-04-20T16:53:0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"/>
    <x v="134"/>
    <x v="14"/>
    <d v="2026-04-20T16:53:0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2"/>
    <x v="134"/>
    <x v="14"/>
    <d v="2026-04-20T16:53:02"/>
    <x v="264"/>
    <m/>
    <m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5"/>
    <x v="37"/>
    <x v="7"/>
    <d v="2026-04-20T15:39:1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6"/>
    <x v="37"/>
    <x v="7"/>
    <d v="2026-04-20T15:39:11"/>
    <x v="95"/>
    <n v="1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7"/>
    <x v="37"/>
    <x v="7"/>
    <d v="2026-04-20T15:39:11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7"/>
    <x v="38"/>
    <x v="7"/>
    <d v="2026-04-20T15:39:11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10"/>
    <x v="27"/>
    <x v="7"/>
    <d v="2026-04-20T15:39:12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2"/>
    <x v="27"/>
    <x v="7"/>
    <d v="2026-04-20T15:39:12"/>
    <x v="1"/>
    <n v="5"/>
    <n v="3"/>
    <m/>
    <m/>
    <m/>
    <n v="1"/>
    <m/>
    <n v="3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4"/>
    <x v="27"/>
    <x v="7"/>
    <d v="2026-04-20T15:39:12"/>
    <x v="213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5"/>
    <x v="27"/>
    <x v="7"/>
    <d v="2026-04-20T15:39:12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8"/>
    <x v="33"/>
    <x v="4"/>
    <d v="2026-04-20T15:39:19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9"/>
    <x v="33"/>
    <x v="4"/>
    <d v="2026-04-20T15:39:19"/>
    <x v="29"/>
    <m/>
    <m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9"/>
    <x v="34"/>
    <x v="4"/>
    <d v="2026-04-20T15:39:20"/>
    <x v="10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0"/>
    <x v="34"/>
    <x v="4"/>
    <d v="2026-04-20T15:39:20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2"/>
    <x v="34"/>
    <x v="4"/>
    <d v="2026-04-20T15:39:20"/>
    <x v="1"/>
    <n v="4"/>
    <n v="4"/>
    <m/>
    <m/>
    <m/>
    <m/>
    <m/>
    <n v="6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4"/>
    <x v="34"/>
    <x v="4"/>
    <d v="2026-04-20T15:39:20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5"/>
    <x v="34"/>
    <x v="4"/>
    <d v="2026-04-20T15:39:2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6"/>
    <x v="34"/>
    <x v="4"/>
    <d v="2026-04-20T15:39:20"/>
    <x v="415"/>
    <n v="25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6"/>
    <x v="27"/>
    <x v="7"/>
    <d v="2026-04-20T15:39:12"/>
    <x v="213"/>
    <n v="3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7"/>
    <x v="27"/>
    <x v="7"/>
    <d v="2026-04-20T15:39:12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6"/>
    <x v="39"/>
    <x v="7"/>
    <d v="2026-04-20T15:39:12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7"/>
    <x v="39"/>
    <x v="7"/>
    <d v="2026-04-20T15:39:12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10"/>
    <x v="40"/>
    <x v="9"/>
    <d v="2026-04-20T15:39:13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11"/>
    <x v="40"/>
    <x v="9"/>
    <d v="2026-04-20T15:39:13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2"/>
    <x v="40"/>
    <x v="9"/>
    <d v="2026-04-20T15:39:13"/>
    <x v="187"/>
    <n v="10"/>
    <n v="11"/>
    <m/>
    <m/>
    <n v="1"/>
    <n v="1"/>
    <n v="3"/>
    <n v="1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4"/>
    <x v="40"/>
    <x v="9"/>
    <d v="2026-04-20T15:39:13"/>
    <x v="366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9"/>
    <x v="42"/>
    <x v="9"/>
    <d v="2026-04-20T15:39:2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10"/>
    <x v="42"/>
    <x v="9"/>
    <d v="2026-04-20T15:39:20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8"/>
    <x v="43"/>
    <x v="9"/>
    <d v="2026-04-20T15:39:2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9"/>
    <x v="43"/>
    <x v="9"/>
    <d v="2026-04-20T15:39:21"/>
    <x v="69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"/>
    <x v="66"/>
    <x v="6"/>
    <d v="2026-04-20T15:39:27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9"/>
    <x v="66"/>
    <x v="6"/>
    <d v="2026-04-20T15:39:27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8"/>
    <x v="52"/>
    <x v="11"/>
    <d v="2026-04-20T15:39:2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9"/>
    <x v="52"/>
    <x v="11"/>
    <d v="2026-04-20T15:39:27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10"/>
    <x v="52"/>
    <x v="11"/>
    <d v="2026-04-20T15:39:27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11"/>
    <x v="52"/>
    <x v="11"/>
    <d v="2026-04-20T15:39:27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0"/>
    <x v="52"/>
    <x v="11"/>
    <d v="2026-04-20T15:39:2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1"/>
    <x v="52"/>
    <x v="11"/>
    <d v="2026-04-20T15:39:2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4"/>
    <x v="48"/>
    <x v="4"/>
    <d v="2026-04-20T15:39:17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5"/>
    <x v="48"/>
    <x v="4"/>
    <d v="2026-04-20T15:39:1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6"/>
    <x v="48"/>
    <x v="4"/>
    <d v="2026-04-20T15:39:17"/>
    <x v="122"/>
    <n v="2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"/>
    <x v="48"/>
    <x v="4"/>
    <d v="2026-04-20T15:39:17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4"/>
    <x v="31"/>
    <x v="4"/>
    <d v="2026-04-20T15:39:18"/>
    <x v="524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5"/>
    <x v="31"/>
    <x v="4"/>
    <d v="2026-04-20T15:39:18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6"/>
    <x v="31"/>
    <x v="4"/>
    <d v="2026-04-20T15:39:18"/>
    <x v="524"/>
    <n v="43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7"/>
    <x v="31"/>
    <x v="4"/>
    <d v="2026-04-20T15:39:18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2"/>
    <x v="52"/>
    <x v="11"/>
    <d v="2026-04-20T15:39:27"/>
    <x v="18"/>
    <n v="9"/>
    <n v="3"/>
    <n v="1"/>
    <m/>
    <m/>
    <m/>
    <n v="1"/>
    <n v="6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3"/>
    <x v="52"/>
    <x v="11"/>
    <d v="2026-04-20T15:39:27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8"/>
    <x v="53"/>
    <x v="11"/>
    <d v="2026-04-20T15:39:28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9"/>
    <x v="53"/>
    <x v="11"/>
    <d v="2026-04-20T15:39:28"/>
    <x v="63"/>
    <m/>
    <m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10"/>
    <x v="53"/>
    <x v="11"/>
    <d v="2026-04-20T15:39:28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11"/>
    <x v="53"/>
    <x v="11"/>
    <d v="2026-04-20T15:39:28"/>
    <x v="50"/>
    <n v="1.6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2"/>
    <x v="53"/>
    <x v="11"/>
    <d v="2026-04-20T15:39:28"/>
    <x v="167"/>
    <n v="14"/>
    <n v="13"/>
    <n v="1"/>
    <m/>
    <n v="1"/>
    <n v="3"/>
    <n v="4"/>
    <n v="5"/>
    <n v="10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17"/>
    <x v="53"/>
    <x v="11"/>
    <d v="2026-04-20T15:39:2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9"/>
    <x v="54"/>
    <x v="11"/>
    <d v="2026-04-20T15:39:28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10"/>
    <x v="54"/>
    <x v="11"/>
    <d v="2026-04-20T15:39:28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8"/>
    <x v="58"/>
    <x v="11"/>
    <d v="2026-04-20T15:39:29"/>
    <x v="63"/>
    <m/>
    <m/>
    <m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9"/>
    <x v="58"/>
    <x v="11"/>
    <d v="2026-04-20T15:39:29"/>
    <x v="48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0"/>
    <x v="58"/>
    <x v="11"/>
    <d v="2026-04-20T15:39:29"/>
    <x v="18"/>
    <m/>
    <m/>
    <m/>
    <m/>
    <m/>
    <m/>
    <m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1"/>
    <x v="58"/>
    <x v="11"/>
    <d v="2026-04-20T15:39:2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0"/>
    <x v="58"/>
    <x v="11"/>
    <d v="2026-04-20T15:39:2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"/>
    <x v="58"/>
    <x v="11"/>
    <d v="2026-04-20T15:39:29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0"/>
    <x v="33"/>
    <x v="4"/>
    <d v="2026-04-20T15:39:19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1"/>
    <x v="33"/>
    <x v="4"/>
    <d v="2026-04-20T15:39:19"/>
    <x v="49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0"/>
    <x v="33"/>
    <x v="4"/>
    <d v="2026-04-20T15:39:1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"/>
    <x v="33"/>
    <x v="4"/>
    <d v="2026-04-20T15:39:1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"/>
    <x v="34"/>
    <x v="4"/>
    <d v="2026-04-20T15:39:20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11"/>
    <x v="42"/>
    <x v="9"/>
    <d v="2026-04-20T15:39:20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2"/>
    <x v="42"/>
    <x v="9"/>
    <d v="2026-04-20T15:39:20"/>
    <x v="90"/>
    <n v="1"/>
    <n v="4"/>
    <m/>
    <m/>
    <n v="1"/>
    <m/>
    <m/>
    <n v="2"/>
    <n v="1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4"/>
    <x v="42"/>
    <x v="9"/>
    <d v="2026-04-20T15:39:20"/>
    <x v="157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12"/>
    <x v="58"/>
    <x v="11"/>
    <d v="2026-04-20T15:39:29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2"/>
    <x v="58"/>
    <x v="11"/>
    <d v="2026-04-20T15:39:29"/>
    <x v="94"/>
    <n v="11"/>
    <n v="25"/>
    <m/>
    <m/>
    <n v="1"/>
    <n v="6"/>
    <n v="9"/>
    <n v="8"/>
    <n v="3"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8"/>
    <x v="59"/>
    <x v="11"/>
    <d v="2026-04-20T15:39:29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9"/>
    <x v="59"/>
    <x v="11"/>
    <d v="2026-04-20T15:39:29"/>
    <x v="21"/>
    <m/>
    <m/>
    <m/>
    <m/>
    <m/>
    <n v="1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10"/>
    <x v="59"/>
    <x v="11"/>
    <d v="2026-04-20T15:39:2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0"/>
    <x v="59"/>
    <x v="11"/>
    <d v="2026-04-20T15:39:29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1"/>
    <x v="59"/>
    <x v="11"/>
    <d v="2026-04-20T15:39:29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22"/>
    <x v="59"/>
    <x v="11"/>
    <d v="2026-04-20T15:39:29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5"/>
    <x v="42"/>
    <x v="9"/>
    <d v="2026-04-20T15:39:20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6"/>
    <x v="42"/>
    <x v="9"/>
    <d v="2026-04-20T15:39:20"/>
    <x v="157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"/>
    <x v="42"/>
    <x v="9"/>
    <d v="2026-04-20T15:39:20"/>
    <x v="4"/>
    <n v="1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6"/>
    <x v="43"/>
    <x v="9"/>
    <d v="2026-04-20T15:39:21"/>
    <x v="196"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7"/>
    <x v="43"/>
    <x v="9"/>
    <d v="2026-04-20T15:39:21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4"/>
    <x v="55"/>
    <x v="5"/>
    <d v="2026-04-20T15:39:21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6"/>
    <x v="55"/>
    <x v="5"/>
    <d v="2026-04-20T15:39:21"/>
    <x v="131"/>
    <n v="3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4"/>
    <x v="49"/>
    <x v="5"/>
    <d v="2026-04-20T15:39:22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2"/>
    <x v="59"/>
    <x v="11"/>
    <d v="2026-04-20T15:39:29"/>
    <x v="26"/>
    <n v="7"/>
    <n v="10"/>
    <m/>
    <m/>
    <m/>
    <n v="2"/>
    <n v="2"/>
    <n v="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3"/>
    <x v="59"/>
    <x v="11"/>
    <d v="2026-04-20T15:39:29"/>
    <x v="69"/>
    <n v="3"/>
    <n v="1"/>
    <m/>
    <m/>
    <m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9"/>
    <x v="67"/>
    <x v="11"/>
    <d v="2026-04-20T15:39:30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11"/>
    <x v="67"/>
    <x v="11"/>
    <d v="2026-04-20T15:39:30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2"/>
    <x v="67"/>
    <x v="11"/>
    <d v="2026-04-20T15:39:30"/>
    <x v="0"/>
    <n v="3"/>
    <n v="3"/>
    <m/>
    <m/>
    <n v="1"/>
    <m/>
    <m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4"/>
    <x v="67"/>
    <x v="11"/>
    <d v="2026-04-20T15:39:30"/>
    <x v="40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5"/>
    <x v="67"/>
    <x v="11"/>
    <d v="2026-04-20T15:39:3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6"/>
    <x v="67"/>
    <x v="11"/>
    <d v="2026-04-20T15:39:30"/>
    <x v="404"/>
    <n v="4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6"/>
    <x v="49"/>
    <x v="5"/>
    <d v="2026-04-20T15:39:22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6"/>
    <x v="50"/>
    <x v="10"/>
    <d v="2026-04-20T15:39:23"/>
    <x v="46"/>
    <n v="45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"/>
    <x v="50"/>
    <x v="10"/>
    <d v="2026-04-20T15:39:23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10"/>
    <x v="57"/>
    <x v="10"/>
    <d v="2026-04-20T15:39:23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11"/>
    <x v="57"/>
    <x v="10"/>
    <d v="2026-04-20T15:39:2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2"/>
    <x v="57"/>
    <x v="10"/>
    <d v="2026-04-20T15:39:23"/>
    <x v="18"/>
    <n v="5"/>
    <n v="7"/>
    <m/>
    <m/>
    <n v="2"/>
    <n v="2"/>
    <n v="0"/>
    <n v="4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4"/>
    <x v="57"/>
    <x v="10"/>
    <d v="2026-04-20T15:39:23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5"/>
    <x v="57"/>
    <x v="10"/>
    <d v="2026-04-20T15:39:23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8"/>
    <x v="72"/>
    <x v="11"/>
    <d v="2026-04-20T15:39:30"/>
    <x v="92"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9"/>
    <x v="72"/>
    <x v="11"/>
    <d v="2026-04-20T15:39:30"/>
    <x v="161"/>
    <m/>
    <m/>
    <m/>
    <m/>
    <m/>
    <n v="2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8"/>
    <x v="85"/>
    <x v="12"/>
    <d v="2026-04-20T15:39:35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9"/>
    <x v="85"/>
    <x v="12"/>
    <d v="2026-04-20T15:39:35"/>
    <x v="208"/>
    <m/>
    <m/>
    <m/>
    <m/>
    <m/>
    <n v="1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0"/>
    <x v="85"/>
    <x v="12"/>
    <d v="2026-04-20T15:39:35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1"/>
    <x v="85"/>
    <x v="12"/>
    <d v="2026-04-20T15:39:35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2"/>
    <x v="85"/>
    <x v="12"/>
    <d v="2026-04-20T15:39:35"/>
    <x v="29"/>
    <n v="13"/>
    <n v="19"/>
    <m/>
    <m/>
    <n v="1"/>
    <n v="4"/>
    <n v="3"/>
    <n v="9"/>
    <n v="1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4"/>
    <x v="85"/>
    <x v="12"/>
    <d v="2026-04-20T15:39:35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6"/>
    <x v="57"/>
    <x v="10"/>
    <d v="2026-04-20T15:39:23"/>
    <x v="10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7"/>
    <x v="57"/>
    <x v="10"/>
    <d v="2026-04-20T15:39:23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6"/>
    <x v="60"/>
    <x v="10"/>
    <d v="2026-04-20T15:39:24"/>
    <x v="122"/>
    <n v="2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"/>
    <x v="60"/>
    <x v="10"/>
    <d v="2026-04-20T15:39:24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4"/>
    <x v="61"/>
    <x v="10"/>
    <d v="2026-04-20T15:39:24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7"/>
    <x v="131"/>
    <x v="9"/>
    <d v="2026-04-20T15:40:02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7"/>
    <x v="134"/>
    <x v="14"/>
    <d v="2026-04-20T15:38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0"/>
    <x v="134"/>
    <x v="14"/>
    <d v="2026-04-20T15:38:54"/>
    <x v="2"/>
    <n v="2"/>
    <n v="1"/>
    <m/>
    <m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"/>
    <x v="134"/>
    <x v="14"/>
    <d v="2026-04-20T15:38:54"/>
    <x v="589"/>
    <n v="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5"/>
    <x v="134"/>
    <x v="14"/>
    <d v="2026-04-20T15:38:54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"/>
    <x v="134"/>
    <x v="14"/>
    <d v="2026-04-20T16:53:02"/>
    <x v="504"/>
    <n v="128"/>
    <n v="150"/>
    <n v="2"/>
    <n v="15"/>
    <n v="26"/>
    <n v="29"/>
    <n v="35"/>
    <n v="79"/>
    <n v="51"/>
    <n v="33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"/>
    <x v="134"/>
    <x v="14"/>
    <d v="2026-04-20T16:53:02"/>
    <x v="43"/>
    <n v="1"/>
    <n v="1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5"/>
    <x v="134"/>
    <x v="14"/>
    <d v="2026-04-20T16:53:02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6"/>
    <x v="134"/>
    <x v="14"/>
    <d v="2026-04-20T16:53:02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20"/>
    <x v="124"/>
    <x v="2"/>
    <d v="2026-04-20T15:39:58"/>
    <x v="30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4"/>
    <x v="124"/>
    <x v="2"/>
    <d v="2026-04-20T15:39:58"/>
    <x v="185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5"/>
    <x v="124"/>
    <x v="2"/>
    <d v="2026-04-20T15:39:5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6"/>
    <x v="124"/>
    <x v="2"/>
    <d v="2026-04-20T15:39:58"/>
    <x v="185"/>
    <n v="21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7"/>
    <x v="124"/>
    <x v="2"/>
    <d v="2026-04-20T15:39:5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25"/>
    <x v="124"/>
    <x v="2"/>
    <d v="2026-04-20T15:39:58"/>
    <x v="26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2"/>
    <x v="125"/>
    <x v="10"/>
    <d v="2026-04-20T15:39:59"/>
    <x v="133"/>
    <n v="147"/>
    <n v="197"/>
    <m/>
    <n v="7"/>
    <n v="17"/>
    <n v="45"/>
    <n v="49"/>
    <n v="102"/>
    <n v="66"/>
    <n v="45"/>
    <m/>
    <n v="4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3"/>
    <x v="125"/>
    <x v="10"/>
    <d v="2026-04-20T15:39:59"/>
    <x v="187"/>
    <n v="11"/>
    <n v="10"/>
    <m/>
    <n v="2"/>
    <n v="4"/>
    <m/>
    <n v="1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"/>
    <x v="62"/>
    <x v="10"/>
    <d v="2026-04-20T15:39:25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"/>
    <x v="63"/>
    <x v="10"/>
    <d v="2026-04-20T15:39:25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13"/>
    <x v="86"/>
    <x v="12"/>
    <d v="2026-04-20T15:39:35"/>
    <x v="308"/>
    <m/>
    <m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2"/>
    <x v="86"/>
    <x v="12"/>
    <d v="2026-04-20T15:39:35"/>
    <x v="10"/>
    <n v="5"/>
    <n v="9"/>
    <m/>
    <m/>
    <n v="2"/>
    <n v="2"/>
    <n v="3"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8"/>
    <x v="75"/>
    <x v="12"/>
    <d v="2026-04-20T15:39:36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9"/>
    <x v="75"/>
    <x v="12"/>
    <d v="2026-04-20T15:39:36"/>
    <x v="70"/>
    <m/>
    <m/>
    <m/>
    <m/>
    <m/>
    <n v="2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10"/>
    <x v="75"/>
    <x v="12"/>
    <d v="2026-04-20T15:39:36"/>
    <x v="69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11"/>
    <x v="75"/>
    <x v="12"/>
    <d v="2026-04-20T15:39:36"/>
    <x v="69"/>
    <m/>
    <n v="0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2"/>
    <x v="75"/>
    <x v="12"/>
    <d v="2026-04-20T15:39:36"/>
    <x v="94"/>
    <n v="16"/>
    <n v="20"/>
    <m/>
    <n v="1"/>
    <n v="1"/>
    <n v="5"/>
    <n v="3"/>
    <n v="13"/>
    <n v="9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17"/>
    <x v="75"/>
    <x v="12"/>
    <d v="2026-04-20T15:39:3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"/>
    <x v="64"/>
    <x v="10"/>
    <d v="2026-04-20T15:39:26"/>
    <x v="43"/>
    <m/>
    <n v="2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4"/>
    <x v="64"/>
    <x v="10"/>
    <d v="2026-04-20T15:39:26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5"/>
    <x v="64"/>
    <x v="10"/>
    <d v="2026-04-20T15:39:26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6"/>
    <x v="64"/>
    <x v="10"/>
    <d v="2026-04-20T15:39:26"/>
    <x v="21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"/>
    <x v="64"/>
    <x v="10"/>
    <d v="2026-04-20T15:39:26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6"/>
    <x v="65"/>
    <x v="6"/>
    <d v="2026-04-20T15:39:26"/>
    <x v="444"/>
    <n v="11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"/>
    <x v="65"/>
    <x v="6"/>
    <d v="2026-04-20T15:39:26"/>
    <x v="9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11"/>
    <x v="127"/>
    <x v="1"/>
    <d v="2026-04-20T15:40:00"/>
    <x v="65"/>
    <n v="4"/>
    <n v="8.8000000000000007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0"/>
    <x v="127"/>
    <x v="1"/>
    <d v="2026-04-20T15:40:0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1"/>
    <x v="127"/>
    <x v="1"/>
    <d v="2026-04-20T15:40:0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22"/>
    <x v="127"/>
    <x v="1"/>
    <d v="2026-04-20T15:40:00"/>
    <x v="231"/>
    <m/>
    <m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23"/>
    <x v="127"/>
    <x v="1"/>
    <d v="2026-04-20T15:40:00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"/>
    <x v="16"/>
    <x v="2"/>
    <d v="2026-04-20T15:39:06"/>
    <x v="4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2"/>
    <x v="17"/>
    <x v="9"/>
    <d v="2026-04-20T15:39:06"/>
    <x v="48"/>
    <n v="4"/>
    <m/>
    <n v="7.2"/>
    <n v="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3"/>
    <x v="17"/>
    <x v="9"/>
    <d v="2026-04-20T15:39:06"/>
    <x v="40"/>
    <m/>
    <n v="7.2"/>
    <n v="8"/>
    <n v="2.4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"/>
    <x v="17"/>
    <x v="9"/>
    <d v="2026-04-20T15:39:06"/>
    <x v="664"/>
    <n v="197"/>
    <n v="309"/>
    <n v="6"/>
    <n v="12"/>
    <n v="43"/>
    <n v="47"/>
    <n v="62"/>
    <n v="146"/>
    <n v="90"/>
    <n v="51"/>
    <m/>
    <n v="26"/>
    <n v="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3"/>
    <x v="17"/>
    <x v="9"/>
    <d v="2026-04-20T15:39:06"/>
    <x v="14"/>
    <n v="3"/>
    <n v="4"/>
    <m/>
    <m/>
    <n v="1"/>
    <m/>
    <m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4"/>
    <x v="17"/>
    <x v="9"/>
    <d v="2026-04-20T15:39:06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5"/>
    <x v="17"/>
    <x v="9"/>
    <d v="2026-04-20T15:39:06"/>
    <x v="117"/>
    <n v="5"/>
    <n v="8"/>
    <n v="1"/>
    <n v="3"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6"/>
    <x v="17"/>
    <x v="9"/>
    <d v="2026-04-20T15:39:06"/>
    <x v="9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23"/>
    <x v="14"/>
    <x v="9"/>
    <d v="2026-04-20T15:39:04"/>
    <x v="11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2"/>
    <x v="14"/>
    <x v="9"/>
    <d v="2026-04-20T15:39:04"/>
    <x v="665"/>
    <n v="61"/>
    <n v="120"/>
    <m/>
    <n v="4"/>
    <n v="8"/>
    <n v="26"/>
    <n v="17"/>
    <n v="57"/>
    <n v="33"/>
    <n v="14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3"/>
    <x v="14"/>
    <x v="9"/>
    <d v="2026-04-20T15:39:04"/>
    <x v="30"/>
    <n v="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5"/>
    <x v="14"/>
    <x v="9"/>
    <d v="2026-04-20T15:39:04"/>
    <x v="2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7"/>
    <x v="14"/>
    <x v="9"/>
    <d v="2026-04-20T15:39:0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3"/>
    <x v="18"/>
    <x v="9"/>
    <d v="2026-04-20T15:39:04"/>
    <x v="18"/>
    <n v="2"/>
    <n v="10"/>
    <m/>
    <m/>
    <m/>
    <n v="1"/>
    <n v="1"/>
    <n v="6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4"/>
    <x v="18"/>
    <x v="9"/>
    <d v="2026-04-20T15:39:04"/>
    <x v="90"/>
    <n v="2"/>
    <n v="3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5"/>
    <x v="18"/>
    <x v="9"/>
    <d v="2026-04-20T15:39:04"/>
    <x v="39"/>
    <n v="13"/>
    <n v="5"/>
    <m/>
    <n v="3"/>
    <n v="9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2"/>
    <x v="127"/>
    <x v="1"/>
    <d v="2026-04-20T15:40:00"/>
    <x v="210"/>
    <n v="38"/>
    <n v="46"/>
    <n v="1"/>
    <n v="3"/>
    <n v="4"/>
    <n v="10"/>
    <n v="14"/>
    <n v="25"/>
    <n v="11"/>
    <n v="9"/>
    <m/>
    <n v="4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3"/>
    <x v="127"/>
    <x v="1"/>
    <d v="2026-04-20T15:40:0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15"/>
    <x v="127"/>
    <x v="1"/>
    <d v="2026-04-20T15:40:00"/>
    <x v="69"/>
    <n v="4"/>
    <m/>
    <m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8"/>
    <x v="127"/>
    <x v="1"/>
    <d v="2026-04-20T16:54:06"/>
    <x v="196"/>
    <m/>
    <m/>
    <m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9"/>
    <x v="127"/>
    <x v="1"/>
    <d v="2026-04-20T16:54:06"/>
    <x v="412"/>
    <m/>
    <m/>
    <m/>
    <m/>
    <m/>
    <n v="4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10"/>
    <x v="127"/>
    <x v="1"/>
    <d v="2026-04-20T16:54:06"/>
    <x v="117"/>
    <m/>
    <m/>
    <m/>
    <m/>
    <m/>
    <m/>
    <m/>
    <n v="8"/>
    <m/>
    <n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11"/>
    <x v="127"/>
    <x v="1"/>
    <d v="2026-04-20T16:54:06"/>
    <x v="344"/>
    <n v="4"/>
    <n v="7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0"/>
    <x v="127"/>
    <x v="1"/>
    <d v="2026-04-20T16:54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8"/>
    <x v="128"/>
    <x v="2"/>
    <d v="2026-04-20T16:54:07"/>
    <x v="345"/>
    <m/>
    <m/>
    <m/>
    <n v="148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9"/>
    <x v="128"/>
    <x v="2"/>
    <d v="2026-04-20T16:54:07"/>
    <x v="235"/>
    <m/>
    <m/>
    <m/>
    <m/>
    <m/>
    <n v="264"/>
    <n v="23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0"/>
    <x v="128"/>
    <x v="2"/>
    <d v="2026-04-20T16:54:07"/>
    <x v="197"/>
    <m/>
    <m/>
    <m/>
    <m/>
    <m/>
    <m/>
    <m/>
    <n v="47"/>
    <m/>
    <n v="38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1"/>
    <x v="128"/>
    <x v="2"/>
    <d v="2026-04-20T16:54:07"/>
    <x v="666"/>
    <n v="9.6"/>
    <n v="21.6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0"/>
    <x v="128"/>
    <x v="2"/>
    <d v="2026-04-20T16:54:07"/>
    <x v="10"/>
    <m/>
    <m/>
    <m/>
    <m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"/>
    <x v="128"/>
    <x v="2"/>
    <d v="2026-04-20T16:54:07"/>
    <x v="18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2"/>
    <x v="128"/>
    <x v="2"/>
    <d v="2026-04-20T16:54:07"/>
    <x v="1"/>
    <n v="2.4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3"/>
    <x v="128"/>
    <x v="2"/>
    <d v="2026-04-20T16:54:07"/>
    <x v="177"/>
    <m/>
    <m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6"/>
    <x v="18"/>
    <x v="9"/>
    <d v="2026-04-20T15:39:04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7"/>
    <x v="18"/>
    <x v="9"/>
    <d v="2026-04-20T15:39:04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0"/>
    <x v="18"/>
    <x v="9"/>
    <d v="2026-04-20T15:39:04"/>
    <x v="69"/>
    <n v="4"/>
    <m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4"/>
    <x v="18"/>
    <x v="9"/>
    <d v="2026-04-20T15:39:04"/>
    <x v="627"/>
    <n v="8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"/>
    <x v="15"/>
    <x v="4"/>
    <d v="2026-04-20T15:39:05"/>
    <x v="667"/>
    <n v="123"/>
    <n v="156"/>
    <n v="4"/>
    <n v="4"/>
    <n v="12"/>
    <n v="33"/>
    <n v="41"/>
    <n v="71"/>
    <n v="67"/>
    <n v="27"/>
    <m/>
    <n v="1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"/>
    <x v="15"/>
    <x v="4"/>
    <d v="2026-04-20T15:39:05"/>
    <x v="145"/>
    <n v="6"/>
    <n v="3"/>
    <m/>
    <m/>
    <m/>
    <m/>
    <m/>
    <n v="3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5"/>
    <x v="15"/>
    <x v="4"/>
    <d v="2026-04-20T15:39:05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4"/>
    <x v="15"/>
    <x v="4"/>
    <d v="2026-04-20T15:39:05"/>
    <x v="668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7"/>
    <x v="17"/>
    <x v="9"/>
    <d v="2026-04-20T15:39:06"/>
    <x v="0"/>
    <m/>
    <m/>
    <m/>
    <m/>
    <m/>
    <n v="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37"/>
    <x v="17"/>
    <x v="9"/>
    <d v="2026-04-20T15:39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"/>
    <x v="19"/>
    <x v="2"/>
    <d v="2026-04-20T15:39:07"/>
    <x v="568"/>
    <n v="225"/>
    <n v="384"/>
    <n v="13"/>
    <n v="18"/>
    <n v="61"/>
    <n v="74"/>
    <n v="84"/>
    <n v="126"/>
    <n v="92"/>
    <n v="91"/>
    <m/>
    <n v="11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"/>
    <x v="19"/>
    <x v="2"/>
    <d v="2026-04-20T15:39:07"/>
    <x v="48"/>
    <n v="9"/>
    <n v="13"/>
    <m/>
    <n v="5"/>
    <n v="6"/>
    <n v="2"/>
    <n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4"/>
    <x v="19"/>
    <x v="2"/>
    <d v="2026-04-20T15:39:07"/>
    <x v="2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5"/>
    <x v="19"/>
    <x v="2"/>
    <d v="2026-04-20T15:39:07"/>
    <x v="1"/>
    <n v="4"/>
    <n v="4"/>
    <m/>
    <m/>
    <n v="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6"/>
    <x v="19"/>
    <x v="2"/>
    <d v="2026-04-20T15:39:07"/>
    <x v="15"/>
    <m/>
    <m/>
    <n v="6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7"/>
    <x v="19"/>
    <x v="2"/>
    <d v="2026-04-20T15:39:07"/>
    <x v="9"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"/>
    <x v="15"/>
    <x v="4"/>
    <d v="2026-04-20T15:39:05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7"/>
    <x v="15"/>
    <x v="4"/>
    <d v="2026-04-20T15:39:05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"/>
    <x v="15"/>
    <x v="4"/>
    <d v="2026-04-20T15:39:05"/>
    <x v="668"/>
    <n v="164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"/>
    <x v="15"/>
    <x v="4"/>
    <d v="2026-04-20T15:39:05"/>
    <x v="68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8"/>
    <x v="15"/>
    <x v="4"/>
    <d v="2026-04-20T15:39:05"/>
    <x v="144"/>
    <n v="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5"/>
    <x v="15"/>
    <x v="4"/>
    <d v="2026-04-20T15:39:05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5"/>
    <x v="133"/>
    <x v="1"/>
    <d v="2026-04-20T15:39:05"/>
    <x v="669"/>
    <n v="3.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0"/>
    <x v="133"/>
    <x v="1"/>
    <d v="2026-04-20T15:39:05"/>
    <x v="90"/>
    <n v="1"/>
    <n v="4"/>
    <m/>
    <m/>
    <n v="1"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8"/>
    <x v="128"/>
    <x v="2"/>
    <d v="2026-04-20T15:40:00"/>
    <x v="5"/>
    <m/>
    <m/>
    <m/>
    <n v="152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9"/>
    <x v="128"/>
    <x v="2"/>
    <d v="2026-04-20T15:40:00"/>
    <x v="321"/>
    <m/>
    <m/>
    <m/>
    <m/>
    <m/>
    <n v="300"/>
    <n v="2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0"/>
    <x v="128"/>
    <x v="2"/>
    <d v="2026-04-20T15:40:00"/>
    <x v="197"/>
    <m/>
    <m/>
    <m/>
    <m/>
    <m/>
    <m/>
    <m/>
    <n v="55"/>
    <m/>
    <n v="2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1"/>
    <x v="128"/>
    <x v="2"/>
    <d v="2026-04-20T15:40:00"/>
    <x v="244"/>
    <n v="7.2"/>
    <n v="33.6"/>
    <n v="6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0"/>
    <x v="128"/>
    <x v="2"/>
    <d v="2026-04-20T15:40:00"/>
    <x v="10"/>
    <m/>
    <m/>
    <m/>
    <n v="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1"/>
    <x v="127"/>
    <x v="1"/>
    <d v="2026-04-20T16:54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22"/>
    <x v="127"/>
    <x v="1"/>
    <d v="2026-04-20T16:54:06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2"/>
    <x v="127"/>
    <x v="1"/>
    <d v="2026-04-20T16:54:06"/>
    <x v="408"/>
    <n v="39"/>
    <n v="38"/>
    <n v="1"/>
    <n v="2"/>
    <n v="4"/>
    <n v="11"/>
    <n v="14"/>
    <n v="24"/>
    <n v="9"/>
    <n v="8"/>
    <m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"/>
    <x v="128"/>
    <x v="2"/>
    <d v="2026-04-20T15:40:00"/>
    <x v="10"/>
    <m/>
    <m/>
    <m/>
    <n v="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8"/>
    <x v="129"/>
    <x v="2"/>
    <d v="2026-04-20T15:40:01"/>
    <x v="513"/>
    <m/>
    <m/>
    <m/>
    <n v="7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9"/>
    <x v="129"/>
    <x v="2"/>
    <d v="2026-04-20T15:40:01"/>
    <x v="47"/>
    <m/>
    <m/>
    <m/>
    <m/>
    <m/>
    <n v="17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0"/>
    <x v="129"/>
    <x v="2"/>
    <d v="2026-04-20T15:40:01"/>
    <x v="198"/>
    <m/>
    <m/>
    <m/>
    <m/>
    <m/>
    <m/>
    <m/>
    <n v="56"/>
    <m/>
    <n v="3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1"/>
    <x v="129"/>
    <x v="2"/>
    <d v="2026-04-20T15:40:01"/>
    <x v="670"/>
    <n v="13.6"/>
    <n v="56.8"/>
    <n v="1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0"/>
    <x v="129"/>
    <x v="2"/>
    <d v="2026-04-20T15:40:01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22"/>
    <x v="129"/>
    <x v="2"/>
    <d v="2026-04-20T15:40:01"/>
    <x v="18"/>
    <n v="2.4"/>
    <n v="2"/>
    <n v="4.400000000000000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23"/>
    <x v="129"/>
    <x v="2"/>
    <d v="2026-04-20T15:40:01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0"/>
    <x v="21"/>
    <x v="1"/>
    <d v="2026-04-20T15:39:08"/>
    <x v="9"/>
    <m/>
    <m/>
    <m/>
    <n v="2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"/>
    <x v="21"/>
    <x v="1"/>
    <d v="2026-04-20T15:39:08"/>
    <x v="18"/>
    <m/>
    <m/>
    <n v="2"/>
    <n v="2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3"/>
    <x v="21"/>
    <x v="1"/>
    <d v="2026-04-20T15:39:08"/>
    <x v="671"/>
    <m/>
    <m/>
    <n v="9.1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21"/>
    <x v="21"/>
    <x v="1"/>
    <d v="2026-04-20T15:39:08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22"/>
    <x v="21"/>
    <x v="1"/>
    <d v="2026-04-20T15:39:08"/>
    <x v="318"/>
    <n v="4.8"/>
    <n v="4.4000000000000004"/>
    <n v="4"/>
    <n v="4.400000000000000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23"/>
    <x v="21"/>
    <x v="1"/>
    <d v="2026-04-20T15:39:08"/>
    <x v="50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8"/>
    <x v="20"/>
    <x v="9"/>
    <d v="2026-04-20T16:53:15"/>
    <x v="301"/>
    <m/>
    <m/>
    <m/>
    <n v="5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9"/>
    <x v="20"/>
    <x v="9"/>
    <d v="2026-04-20T16:53:15"/>
    <x v="244"/>
    <m/>
    <m/>
    <m/>
    <m/>
    <m/>
    <n v="62"/>
    <n v="4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8"/>
    <x v="131"/>
    <x v="9"/>
    <d v="2026-04-20T15:40:02"/>
    <x v="672"/>
    <m/>
    <m/>
    <m/>
    <n v="14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9"/>
    <x v="131"/>
    <x v="9"/>
    <d v="2026-04-20T15:40:02"/>
    <x v="673"/>
    <m/>
    <m/>
    <m/>
    <m/>
    <m/>
    <n v="304"/>
    <n v="25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0"/>
    <x v="131"/>
    <x v="9"/>
    <d v="2026-04-20T15:40:02"/>
    <x v="441"/>
    <m/>
    <m/>
    <m/>
    <m/>
    <m/>
    <m/>
    <m/>
    <n v="76"/>
    <m/>
    <n v="58"/>
    <n v="1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1"/>
    <x v="131"/>
    <x v="9"/>
    <d v="2026-04-20T15:40:02"/>
    <x v="470"/>
    <n v="22.4"/>
    <n v="40"/>
    <n v="1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0"/>
    <x v="131"/>
    <x v="9"/>
    <d v="2026-04-20T15:40:02"/>
    <x v="4"/>
    <m/>
    <m/>
    <m/>
    <n v="8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"/>
    <x v="131"/>
    <x v="9"/>
    <d v="2026-04-20T15:40:02"/>
    <x v="57"/>
    <m/>
    <m/>
    <n v="8"/>
    <n v="8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6"/>
    <x v="131"/>
    <x v="9"/>
    <d v="2026-04-20T15:40:0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2"/>
    <x v="131"/>
    <x v="9"/>
    <d v="2026-04-20T15:40:02"/>
    <x v="91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3"/>
    <x v="131"/>
    <x v="9"/>
    <d v="2026-04-20T15:40:02"/>
    <x v="674"/>
    <n v="3.7"/>
    <n v="4.8099999999999996"/>
    <n v="4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2"/>
    <x v="131"/>
    <x v="9"/>
    <d v="2026-04-20T15:40:02"/>
    <x v="238"/>
    <m/>
    <n v="4.4000000000000004"/>
    <n v="7.6"/>
    <n v="5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3"/>
    <x v="131"/>
    <x v="9"/>
    <d v="2026-04-20T15:40:02"/>
    <x v="365"/>
    <m/>
    <m/>
    <n v="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8"/>
    <x v="132"/>
    <x v="2"/>
    <d v="2026-04-20T15:40:02"/>
    <x v="390"/>
    <m/>
    <m/>
    <m/>
    <n v="13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9"/>
    <x v="132"/>
    <x v="2"/>
    <d v="2026-04-20T15:40:02"/>
    <x v="607"/>
    <m/>
    <m/>
    <m/>
    <m/>
    <m/>
    <n v="324"/>
    <n v="259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0"/>
    <x v="132"/>
    <x v="2"/>
    <d v="2026-04-20T15:40:02"/>
    <x v="191"/>
    <m/>
    <m/>
    <m/>
    <m/>
    <m/>
    <m/>
    <m/>
    <n v="79"/>
    <m/>
    <n v="26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11"/>
    <x v="132"/>
    <x v="2"/>
    <d v="2026-04-20T15:40:02"/>
    <x v="54"/>
    <n v="13.6"/>
    <n v="24.8"/>
    <n v="10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0"/>
    <x v="132"/>
    <x v="2"/>
    <d v="2026-04-20T15:40:02"/>
    <x v="29"/>
    <m/>
    <m/>
    <m/>
    <n v="2"/>
    <n v="8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2"/>
    <x v="21"/>
    <x v="1"/>
    <d v="2026-04-20T15:39:08"/>
    <x v="675"/>
    <n v="254"/>
    <n v="361"/>
    <n v="11"/>
    <n v="14"/>
    <n v="56"/>
    <n v="51"/>
    <n v="79"/>
    <n v="156"/>
    <n v="111"/>
    <n v="92"/>
    <m/>
    <n v="21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3"/>
    <x v="21"/>
    <x v="1"/>
    <d v="2026-04-20T15:39:08"/>
    <x v="0"/>
    <n v="4"/>
    <n v="2"/>
    <m/>
    <m/>
    <n v="1"/>
    <n v="1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8"/>
    <x v="23"/>
    <x v="1"/>
    <d v="2026-04-20T15:39:08"/>
    <x v="132"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9"/>
    <x v="23"/>
    <x v="1"/>
    <d v="2026-04-20T15:39:08"/>
    <x v="382"/>
    <m/>
    <m/>
    <m/>
    <m/>
    <m/>
    <n v="4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0"/>
    <x v="23"/>
    <x v="1"/>
    <d v="2026-04-20T15:39:08"/>
    <x v="15"/>
    <m/>
    <m/>
    <m/>
    <m/>
    <m/>
    <m/>
    <m/>
    <n v="8"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1"/>
    <x v="23"/>
    <x v="1"/>
    <d v="2026-04-20T15:39:08"/>
    <x v="122"/>
    <n v="8"/>
    <n v="3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"/>
    <x v="23"/>
    <x v="1"/>
    <d v="2026-04-20T15:39:08"/>
    <x v="69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6"/>
    <x v="23"/>
    <x v="1"/>
    <d v="2026-04-20T15:39:08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2"/>
    <x v="23"/>
    <x v="1"/>
    <d v="2026-04-20T15:39:08"/>
    <x v="29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"/>
    <x v="23"/>
    <x v="1"/>
    <d v="2026-04-20T15:39:08"/>
    <x v="408"/>
    <n v="27"/>
    <n v="50"/>
    <n v="1"/>
    <n v="2"/>
    <n v="1"/>
    <n v="8"/>
    <n v="11"/>
    <n v="22"/>
    <n v="18"/>
    <n v="8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8"/>
    <x v="24"/>
    <x v="1"/>
    <d v="2026-04-20T15:39:09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9"/>
    <x v="24"/>
    <x v="1"/>
    <d v="2026-04-20T15:39:09"/>
    <x v="164"/>
    <m/>
    <m/>
    <m/>
    <m/>
    <m/>
    <n v="2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0"/>
    <x v="24"/>
    <x v="1"/>
    <d v="2026-04-20T15:39:09"/>
    <x v="9"/>
    <m/>
    <m/>
    <m/>
    <m/>
    <m/>
    <m/>
    <m/>
    <n v="5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1"/>
    <x v="24"/>
    <x v="1"/>
    <d v="2026-04-20T15:39:09"/>
    <x v="531"/>
    <n v="0.8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2"/>
    <x v="24"/>
    <x v="1"/>
    <d v="2026-04-20T15:39:09"/>
    <x v="7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"/>
    <x v="24"/>
    <x v="1"/>
    <d v="2026-04-20T15:39:09"/>
    <x v="94"/>
    <n v="18"/>
    <n v="18"/>
    <n v="1"/>
    <m/>
    <n v="3"/>
    <n v="3"/>
    <n v="4"/>
    <n v="12"/>
    <n v="5"/>
    <n v="5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5"/>
    <x v="24"/>
    <x v="1"/>
    <d v="2026-04-20T15:39:0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4"/>
    <x v="24"/>
    <x v="1"/>
    <d v="2026-04-20T15:39:09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0"/>
    <x v="66"/>
    <x v="6"/>
    <d v="2026-04-20T15:39:27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20"/>
    <x v="75"/>
    <x v="12"/>
    <d v="2026-04-20T15:39:36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4"/>
    <x v="75"/>
    <x v="12"/>
    <d v="2026-04-20T15:39:36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9"/>
    <x v="76"/>
    <x v="12"/>
    <d v="2026-04-20T15:39:3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2"/>
    <x v="76"/>
    <x v="12"/>
    <d v="2026-04-20T15:39:36"/>
    <x v="30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4"/>
    <x v="76"/>
    <x v="12"/>
    <d v="2026-04-20T15:39:36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6"/>
    <x v="76"/>
    <x v="12"/>
    <d v="2026-04-20T15:39:36"/>
    <x v="26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"/>
    <x v="77"/>
    <x v="12"/>
    <d v="2026-04-20T15:39:37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9"/>
    <x v="77"/>
    <x v="12"/>
    <d v="2026-04-20T15:39:37"/>
    <x v="193"/>
    <m/>
    <m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2"/>
    <x v="66"/>
    <x v="6"/>
    <d v="2026-04-20T15:39:27"/>
    <x v="0"/>
    <n v="4"/>
    <n v="2"/>
    <m/>
    <m/>
    <m/>
    <m/>
    <n v="2"/>
    <n v="2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4"/>
    <x v="66"/>
    <x v="6"/>
    <d v="2026-04-20T15:39:27"/>
    <x v="27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5"/>
    <x v="66"/>
    <x v="6"/>
    <d v="2026-04-20T15:39:27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6"/>
    <x v="66"/>
    <x v="6"/>
    <d v="2026-04-20T15:39:27"/>
    <x v="270"/>
    <n v="48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"/>
    <x v="66"/>
    <x v="6"/>
    <d v="2026-04-20T15:39:27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4"/>
    <x v="52"/>
    <x v="11"/>
    <d v="2026-04-20T15:39:27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5"/>
    <x v="52"/>
    <x v="11"/>
    <d v="2026-04-20T15:39:2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6"/>
    <x v="52"/>
    <x v="11"/>
    <d v="2026-04-20T15:39:27"/>
    <x v="100"/>
    <n v="2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4"/>
    <x v="19"/>
    <x v="2"/>
    <d v="2026-04-20T15:39:07"/>
    <x v="648"/>
    <n v="1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10"/>
    <x v="20"/>
    <x v="9"/>
    <d v="2026-04-20T16:53:15"/>
    <x v="76"/>
    <m/>
    <m/>
    <m/>
    <m/>
    <m/>
    <m/>
    <m/>
    <n v="15"/>
    <m/>
    <n v="2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11"/>
    <x v="20"/>
    <x v="9"/>
    <d v="2026-04-20T16:53:15"/>
    <x v="347"/>
    <m/>
    <n v="7.2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0"/>
    <x v="20"/>
    <x v="9"/>
    <d v="2026-04-20T16:53:15"/>
    <x v="1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8"/>
    <x v="27"/>
    <x v="7"/>
    <d v="2026-04-20T15:39:1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9"/>
    <x v="27"/>
    <x v="7"/>
    <d v="2026-04-20T15:39:12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8"/>
    <x v="39"/>
    <x v="7"/>
    <d v="2026-04-20T15:39:1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9"/>
    <x v="39"/>
    <x v="7"/>
    <d v="2026-04-20T15:39:12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10"/>
    <x v="39"/>
    <x v="7"/>
    <d v="2026-04-20T15:39:12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2"/>
    <x v="39"/>
    <x v="7"/>
    <d v="2026-04-20T15:39:12"/>
    <x v="86"/>
    <n v="4"/>
    <n v="7"/>
    <m/>
    <m/>
    <m/>
    <n v="1"/>
    <m/>
    <n v="4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4"/>
    <x v="39"/>
    <x v="7"/>
    <d v="2026-04-20T15:39:12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5"/>
    <x v="39"/>
    <x v="7"/>
    <d v="2026-04-20T15:39:1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4"/>
    <x v="21"/>
    <x v="1"/>
    <d v="2026-04-20T15:39:08"/>
    <x v="69"/>
    <n v="2"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5"/>
    <x v="21"/>
    <x v="1"/>
    <d v="2026-04-20T15:39:08"/>
    <x v="14"/>
    <n v="1"/>
    <n v="6"/>
    <n v="1"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6"/>
    <x v="21"/>
    <x v="1"/>
    <d v="2026-04-20T15:39:08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17"/>
    <x v="21"/>
    <x v="1"/>
    <d v="2026-04-20T15:39:08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1"/>
    <x v="20"/>
    <x v="9"/>
    <d v="2026-04-20T16:53:15"/>
    <x v="1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0"/>
    <x v="16"/>
    <x v="2"/>
    <d v="2026-04-20T15:39:06"/>
    <x v="9"/>
    <m/>
    <m/>
    <m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"/>
    <x v="16"/>
    <x v="2"/>
    <d v="2026-04-20T15:39:06"/>
    <x v="18"/>
    <m/>
    <m/>
    <n v="2"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2"/>
    <x v="16"/>
    <x v="2"/>
    <d v="2026-04-20T15:39:06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"/>
    <x v="7"/>
    <x v="5"/>
    <d v="2026-04-20T15:39:00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"/>
    <x v="8"/>
    <x v="6"/>
    <d v="2026-04-20T15:39:01"/>
    <x v="398"/>
    <n v="54"/>
    <n v="79"/>
    <n v="3"/>
    <n v="2"/>
    <n v="9"/>
    <n v="14"/>
    <n v="11"/>
    <n v="42"/>
    <n v="26"/>
    <n v="20"/>
    <m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"/>
    <x v="8"/>
    <x v="6"/>
    <d v="2026-04-20T15:39:01"/>
    <x v="43"/>
    <n v="2"/>
    <n v="0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5"/>
    <x v="8"/>
    <x v="6"/>
    <d v="2026-04-20T15:39:01"/>
    <x v="30"/>
    <n v="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6"/>
    <x v="8"/>
    <x v="6"/>
    <d v="2026-04-20T15:39:0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0"/>
    <x v="8"/>
    <x v="6"/>
    <d v="2026-04-20T15:39:01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"/>
    <x v="8"/>
    <x v="6"/>
    <d v="2026-04-20T15:39:01"/>
    <x v="240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5"/>
    <x v="8"/>
    <x v="6"/>
    <d v="2026-04-20T15:39:01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"/>
    <x v="14"/>
    <x v="9"/>
    <d v="2026-04-20T15:39:0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22"/>
    <x v="14"/>
    <x v="9"/>
    <d v="2026-04-20T15:39:04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0"/>
    <x v="18"/>
    <x v="9"/>
    <d v="2026-04-20T15:39:04"/>
    <x v="4"/>
    <m/>
    <m/>
    <m/>
    <n v="2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"/>
    <x v="18"/>
    <x v="9"/>
    <d v="2026-04-20T15:39:04"/>
    <x v="21"/>
    <m/>
    <m/>
    <n v="4"/>
    <n v="2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6"/>
    <x v="18"/>
    <x v="9"/>
    <d v="2026-04-20T15:39:04"/>
    <x v="0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3"/>
    <x v="18"/>
    <x v="9"/>
    <d v="2026-04-20T15:39:04"/>
    <x v="676"/>
    <m/>
    <n v="2.96"/>
    <n v="4.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3"/>
    <x v="18"/>
    <x v="9"/>
    <d v="2026-04-20T15:39:04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2"/>
    <x v="18"/>
    <x v="9"/>
    <d v="2026-04-20T15:39:04"/>
    <x v="282"/>
    <n v="230"/>
    <n v="386"/>
    <n v="4"/>
    <n v="15"/>
    <n v="47"/>
    <n v="54"/>
    <n v="77"/>
    <n v="145"/>
    <n v="120"/>
    <n v="78"/>
    <m/>
    <n v="30"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8"/>
    <x v="15"/>
    <x v="4"/>
    <d v="2026-04-20T15:39:05"/>
    <x v="158"/>
    <m/>
    <m/>
    <m/>
    <n v="66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"/>
    <x v="15"/>
    <x v="4"/>
    <d v="2026-04-20T15:39:05"/>
    <x v="677"/>
    <m/>
    <m/>
    <m/>
    <m/>
    <m/>
    <n v="142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0"/>
    <x v="15"/>
    <x v="4"/>
    <d v="2026-04-20T15:39:05"/>
    <x v="170"/>
    <m/>
    <m/>
    <m/>
    <m/>
    <m/>
    <m/>
    <m/>
    <n v="27"/>
    <m/>
    <n v="22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1"/>
    <x v="15"/>
    <x v="4"/>
    <d v="2026-04-20T15:39:05"/>
    <x v="123"/>
    <n v="4"/>
    <n v="12.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0"/>
    <x v="15"/>
    <x v="4"/>
    <d v="2026-04-20T15:39:05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"/>
    <x v="15"/>
    <x v="4"/>
    <d v="2026-04-20T15:39:05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"/>
    <x v="11"/>
    <x v="4"/>
    <d v="2026-04-20T15:39:02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6"/>
    <x v="11"/>
    <x v="4"/>
    <d v="2026-04-20T15:39:02"/>
    <x v="114"/>
    <n v="107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"/>
    <x v="11"/>
    <x v="4"/>
    <d v="2026-04-20T15:39:02"/>
    <x v="39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8"/>
    <x v="12"/>
    <x v="1"/>
    <d v="2026-04-20T15:39:03"/>
    <x v="478"/>
    <n v="8.8000000000000007"/>
    <n v="1.2"/>
    <n v="23.2"/>
    <n v="11.6"/>
    <n v="8.8000000000000007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9"/>
    <x v="12"/>
    <x v="1"/>
    <d v="2026-04-20T15:39:03"/>
    <x v="11"/>
    <n v="0"/>
    <n v="3.6"/>
    <n v="1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0"/>
    <x v="12"/>
    <x v="1"/>
    <d v="2026-04-20T15:39:03"/>
    <x v="9"/>
    <n v="4"/>
    <n v="6"/>
    <n v="0"/>
    <n v="0"/>
    <n v="1"/>
    <n v="4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4"/>
    <x v="12"/>
    <x v="1"/>
    <d v="2026-04-20T15:39:03"/>
    <x v="26"/>
    <n v="5"/>
    <n v="12"/>
    <n v="2"/>
    <n v="2"/>
    <n v="6"/>
    <n v="3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"/>
    <x v="12"/>
    <x v="1"/>
    <d v="2026-04-20T15:39:03"/>
    <x v="619"/>
    <n v="10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6"/>
    <x v="15"/>
    <x v="4"/>
    <d v="2026-04-20T15:39:05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"/>
    <x v="56"/>
    <x v="0"/>
    <d v="2026-04-20T15:39:22"/>
    <x v="9"/>
    <n v="6"/>
    <n v="4"/>
    <m/>
    <m/>
    <n v="1"/>
    <n v="2"/>
    <n v="2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"/>
    <x v="56"/>
    <x v="0"/>
    <d v="2026-04-20T15:39:22"/>
    <x v="197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"/>
    <x v="56"/>
    <x v="0"/>
    <d v="2026-04-20T15:39:22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6"/>
    <x v="56"/>
    <x v="0"/>
    <d v="2026-04-20T15:39:22"/>
    <x v="197"/>
    <n v="4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"/>
    <x v="56"/>
    <x v="0"/>
    <d v="2026-04-20T15:39:22"/>
    <x v="86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5"/>
    <x v="56"/>
    <x v="0"/>
    <d v="2026-04-20T15:39:22"/>
    <x v="117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8"/>
    <x v="74"/>
    <x v="0"/>
    <d v="2026-04-20T15:39:3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9"/>
    <x v="74"/>
    <x v="0"/>
    <d v="2026-04-20T15:39:3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2"/>
    <x v="74"/>
    <x v="0"/>
    <d v="2026-04-20T15:39:31"/>
    <x v="43"/>
    <m/>
    <n v="2"/>
    <m/>
    <m/>
    <m/>
    <n v="1"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4"/>
    <x v="74"/>
    <x v="0"/>
    <d v="2026-04-20T15:39:31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27"/>
    <x v="74"/>
    <x v="0"/>
    <d v="2026-04-20T15:39:3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6"/>
    <x v="74"/>
    <x v="0"/>
    <d v="2026-04-20T15:39:31"/>
    <x v="169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28"/>
    <x v="74"/>
    <x v="0"/>
    <d v="2026-04-20T15:39:31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8"/>
    <x v="68"/>
    <x v="0"/>
    <d v="2026-04-20T15:39:31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9"/>
    <x v="68"/>
    <x v="0"/>
    <d v="2026-04-20T15:39:31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10"/>
    <x v="68"/>
    <x v="0"/>
    <d v="2026-04-20T15:39:31"/>
    <x v="145"/>
    <m/>
    <m/>
    <m/>
    <m/>
    <m/>
    <m/>
    <m/>
    <n v="4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11"/>
    <x v="68"/>
    <x v="0"/>
    <d v="2026-04-20T15:39:31"/>
    <x v="219"/>
    <m/>
    <n v="2.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2"/>
    <x v="20"/>
    <x v="9"/>
    <d v="2026-04-20T16:53:15"/>
    <x v="73"/>
    <n v="53"/>
    <n v="87"/>
    <m/>
    <n v="4"/>
    <n v="8"/>
    <n v="25"/>
    <n v="7"/>
    <n v="31"/>
    <n v="23"/>
    <n v="15"/>
    <m/>
    <n v="12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3"/>
    <x v="20"/>
    <x v="9"/>
    <d v="2026-04-20T16:53:15"/>
    <x v="69"/>
    <n v="2"/>
    <n v="2"/>
    <m/>
    <m/>
    <m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4"/>
    <x v="20"/>
    <x v="9"/>
    <d v="2026-04-20T16:53:15"/>
    <x v="240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8"/>
    <x v="40"/>
    <x v="9"/>
    <d v="2026-04-20T15:39:13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9"/>
    <x v="40"/>
    <x v="9"/>
    <d v="2026-04-20T15:39:13"/>
    <x v="57"/>
    <m/>
    <m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8"/>
    <x v="41"/>
    <x v="9"/>
    <d v="2026-04-20T15:39:13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9"/>
    <x v="41"/>
    <x v="9"/>
    <d v="2026-04-20T15:39:13"/>
    <x v="48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10"/>
    <x v="41"/>
    <x v="9"/>
    <d v="2026-04-20T15:39:13"/>
    <x v="2"/>
    <m/>
    <m/>
    <m/>
    <m/>
    <m/>
    <m/>
    <m/>
    <n v="1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11"/>
    <x v="41"/>
    <x v="9"/>
    <d v="2026-04-20T15:39:13"/>
    <x v="112"/>
    <n v="0.8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2"/>
    <x v="41"/>
    <x v="9"/>
    <d v="2026-04-20T15:39:13"/>
    <x v="4"/>
    <n v="6"/>
    <n v="14"/>
    <n v="1"/>
    <n v="0"/>
    <n v="1"/>
    <n v="3"/>
    <n v="2"/>
    <n v="5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4"/>
    <x v="41"/>
    <x v="9"/>
    <d v="2026-04-20T15:39:13"/>
    <x v="517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8"/>
    <x v="28"/>
    <x v="9"/>
    <d v="2026-04-20T15:39:14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9"/>
    <x v="28"/>
    <x v="9"/>
    <d v="2026-04-20T15:39:14"/>
    <x v="21"/>
    <m/>
    <m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0"/>
    <x v="28"/>
    <x v="9"/>
    <d v="2026-04-20T15:39:14"/>
    <x v="2"/>
    <m/>
    <m/>
    <m/>
    <m/>
    <m/>
    <m/>
    <m/>
    <n v="1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1"/>
    <x v="28"/>
    <x v="9"/>
    <d v="2026-04-20T15:39:14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0"/>
    <x v="28"/>
    <x v="9"/>
    <d v="2026-04-20T15:39:1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"/>
    <x v="28"/>
    <x v="9"/>
    <d v="2026-04-20T15:39:1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2"/>
    <x v="28"/>
    <x v="9"/>
    <d v="2026-04-20T15:39:14"/>
    <x v="4"/>
    <n v="7"/>
    <n v="13"/>
    <m/>
    <m/>
    <n v="2"/>
    <n v="2"/>
    <n v="1"/>
    <n v="6"/>
    <n v="6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3"/>
    <x v="28"/>
    <x v="9"/>
    <d v="2026-04-20T15:39:14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20"/>
    <x v="21"/>
    <x v="1"/>
    <d v="2026-04-20T15:39:08"/>
    <x v="43"/>
    <n v="2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39"/>
    <x v="21"/>
    <x v="1"/>
    <d v="2026-04-20T15:39:08"/>
    <x v="43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"/>
    <x v="23"/>
    <x v="1"/>
    <d v="2026-04-20T15:39:08"/>
    <x v="2"/>
    <n v="3"/>
    <m/>
    <m/>
    <m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4"/>
    <x v="23"/>
    <x v="1"/>
    <d v="2026-04-20T15:39:08"/>
    <x v="678"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"/>
    <x v="23"/>
    <x v="1"/>
    <d v="2026-04-20T15:39:08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7"/>
    <x v="23"/>
    <x v="1"/>
    <d v="2026-04-20T15:39:0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0"/>
    <x v="23"/>
    <x v="1"/>
    <d v="2026-04-20T15:39:0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6"/>
    <x v="23"/>
    <x v="1"/>
    <d v="2026-04-20T15:39:08"/>
    <x v="678"/>
    <n v="145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4"/>
    <x v="28"/>
    <x v="9"/>
    <d v="2026-04-20T15:39:14"/>
    <x v="139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5"/>
    <x v="28"/>
    <x v="9"/>
    <d v="2026-04-20T15:39:1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8"/>
    <x v="44"/>
    <x v="9"/>
    <d v="2026-04-20T15:39:14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9"/>
    <x v="44"/>
    <x v="9"/>
    <d v="2026-04-20T15:39:14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2"/>
    <x v="44"/>
    <x v="9"/>
    <d v="2026-04-20T15:39:14"/>
    <x v="145"/>
    <n v="3"/>
    <n v="6"/>
    <m/>
    <m/>
    <m/>
    <m/>
    <n v="2"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4"/>
    <x v="44"/>
    <x v="9"/>
    <d v="2026-04-20T15:39:14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6"/>
    <x v="44"/>
    <x v="9"/>
    <d v="2026-04-20T15:39:14"/>
    <x v="226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4"/>
    <x v="32"/>
    <x v="0"/>
    <d v="2026-04-20T15:39:18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5"/>
    <x v="32"/>
    <x v="0"/>
    <d v="2026-04-20T15:39:1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6"/>
    <x v="32"/>
    <x v="0"/>
    <d v="2026-04-20T15:39:18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7"/>
    <x v="32"/>
    <x v="0"/>
    <d v="2026-04-20T15:39:1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8"/>
    <x v="51"/>
    <x v="0"/>
    <d v="2026-04-20T15:39:19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9"/>
    <x v="51"/>
    <x v="0"/>
    <d v="2026-04-20T15:39:19"/>
    <x v="10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10"/>
    <x v="51"/>
    <x v="0"/>
    <d v="2026-04-20T15:39:1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2"/>
    <x v="51"/>
    <x v="0"/>
    <d v="2026-04-20T15:39:19"/>
    <x v="117"/>
    <n v="6"/>
    <n v="7"/>
    <m/>
    <m/>
    <m/>
    <n v="3"/>
    <n v="2"/>
    <n v="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4"/>
    <x v="51"/>
    <x v="0"/>
    <d v="2026-04-20T15:39:19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5"/>
    <x v="51"/>
    <x v="0"/>
    <d v="2026-04-20T15:39:19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6"/>
    <x v="51"/>
    <x v="0"/>
    <d v="2026-04-20T15:39:19"/>
    <x v="181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7"/>
    <x v="51"/>
    <x v="0"/>
    <d v="2026-04-20T15:39:19"/>
    <x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25"/>
    <x v="51"/>
    <x v="0"/>
    <d v="2026-04-20T15:39:19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8"/>
    <x v="56"/>
    <x v="0"/>
    <d v="2026-04-20T15:39:22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"/>
    <x v="56"/>
    <x v="0"/>
    <d v="2026-04-20T15:39:22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0"/>
    <x v="56"/>
    <x v="0"/>
    <d v="2026-04-20T15:39:22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1"/>
    <x v="56"/>
    <x v="0"/>
    <d v="2026-04-20T15:39:2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9"/>
    <x v="45"/>
    <x v="9"/>
    <d v="2026-04-20T15:39:15"/>
    <x v="145"/>
    <m/>
    <m/>
    <m/>
    <m/>
    <m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"/>
    <x v="23"/>
    <x v="1"/>
    <d v="2026-04-20T15:39:08"/>
    <x v="94"/>
    <n v="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8"/>
    <x v="23"/>
    <x v="1"/>
    <d v="2026-04-20T15:39:0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2"/>
    <x v="23"/>
    <x v="1"/>
    <d v="2026-04-20T15:39:08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5"/>
    <x v="24"/>
    <x v="1"/>
    <d v="2026-04-20T15:39:0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7"/>
    <x v="24"/>
    <x v="1"/>
    <d v="2026-04-20T15:39:0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6"/>
    <x v="24"/>
    <x v="1"/>
    <d v="2026-04-20T15:39:09"/>
    <x v="161"/>
    <n v="3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"/>
    <x v="24"/>
    <x v="1"/>
    <d v="2026-04-20T15:39:09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8"/>
    <x v="24"/>
    <x v="1"/>
    <d v="2026-04-20T15:39:09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8"/>
    <x v="29"/>
    <x v="4"/>
    <d v="2026-04-20T15:39:15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9"/>
    <x v="29"/>
    <x v="4"/>
    <d v="2026-04-20T15:39:15"/>
    <x v="43"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8"/>
    <x v="30"/>
    <x v="4"/>
    <d v="2026-04-20T15:39:16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9"/>
    <x v="30"/>
    <x v="4"/>
    <d v="2026-04-20T15:39:16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2"/>
    <x v="30"/>
    <x v="4"/>
    <d v="2026-04-20T15:39:16"/>
    <x v="86"/>
    <n v="8"/>
    <n v="3"/>
    <m/>
    <m/>
    <m/>
    <n v="2"/>
    <n v="4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4"/>
    <x v="30"/>
    <x v="4"/>
    <d v="2026-04-20T15:39:16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5"/>
    <x v="30"/>
    <x v="4"/>
    <d v="2026-04-20T15:39:1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6"/>
    <x v="30"/>
    <x v="4"/>
    <d v="2026-04-20T15:39:16"/>
    <x v="201"/>
    <n v="26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2"/>
    <x v="9"/>
    <x v="7"/>
    <d v="2026-04-20T15:39:01"/>
    <x v="118"/>
    <m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"/>
    <x v="9"/>
    <x v="7"/>
    <d v="2026-04-20T15:39:01"/>
    <x v="167"/>
    <n v="10"/>
    <n v="17"/>
    <n v="1"/>
    <m/>
    <n v="4"/>
    <n v="1"/>
    <n v="2"/>
    <n v="8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8"/>
    <x v="10"/>
    <x v="4"/>
    <d v="2026-04-20T15:39:02"/>
    <x v="60"/>
    <m/>
    <m/>
    <m/>
    <n v="3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9"/>
    <x v="10"/>
    <x v="4"/>
    <d v="2026-04-20T15:39:02"/>
    <x v="243"/>
    <m/>
    <m/>
    <m/>
    <m/>
    <m/>
    <n v="7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"/>
    <x v="10"/>
    <x v="4"/>
    <d v="2026-04-20T15:39:02"/>
    <x v="68"/>
    <m/>
    <m/>
    <m/>
    <m/>
    <m/>
    <m/>
    <m/>
    <n v="10"/>
    <m/>
    <n v="1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1"/>
    <x v="10"/>
    <x v="4"/>
    <d v="2026-04-20T15:39:02"/>
    <x v="1"/>
    <n v="2.4"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0"/>
    <x v="10"/>
    <x v="4"/>
    <d v="2026-04-20T15:39:02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"/>
    <x v="10"/>
    <x v="4"/>
    <d v="2026-04-20T15:39:02"/>
    <x v="0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2"/>
    <x v="6"/>
    <x v="2"/>
    <d v="2026-04-20T15:38:58"/>
    <x v="359"/>
    <n v="0"/>
    <n v="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2"/>
    <x v="2"/>
    <x v="2"/>
    <d v="2026-04-20T15:38:58"/>
    <x v="19"/>
    <m/>
    <m/>
    <n v="0.8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3"/>
    <x v="2"/>
    <x v="2"/>
    <d v="2026-04-20T15:38:58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"/>
    <x v="2"/>
    <x v="2"/>
    <d v="2026-04-20T15:38:58"/>
    <x v="679"/>
    <n v="297"/>
    <n v="378"/>
    <n v="2"/>
    <n v="15"/>
    <n v="56"/>
    <n v="81"/>
    <n v="75"/>
    <n v="177"/>
    <n v="125"/>
    <n v="93"/>
    <m/>
    <n v="34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"/>
    <x v="2"/>
    <x v="2"/>
    <d v="2026-04-20T15:38:58"/>
    <x v="26"/>
    <n v="10"/>
    <n v="7"/>
    <m/>
    <m/>
    <n v="2"/>
    <n v="1"/>
    <n v="2"/>
    <n v="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4"/>
    <x v="2"/>
    <x v="2"/>
    <d v="2026-04-20T15:38:58"/>
    <x v="145"/>
    <n v="3"/>
    <n v="6"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5"/>
    <x v="2"/>
    <x v="2"/>
    <d v="2026-04-20T15:38:58"/>
    <x v="1"/>
    <n v="2"/>
    <n v="6"/>
    <m/>
    <m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6"/>
    <x v="2"/>
    <x v="2"/>
    <d v="2026-04-20T15:38:58"/>
    <x v="18"/>
    <m/>
    <n v="2"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"/>
    <x v="11"/>
    <x v="4"/>
    <d v="2026-04-20T15:39:02"/>
    <x v="92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"/>
    <x v="7"/>
    <x v="5"/>
    <d v="2026-04-20T15:39:00"/>
    <x v="291"/>
    <m/>
    <m/>
    <m/>
    <m/>
    <m/>
    <n v="198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0"/>
    <x v="7"/>
    <x v="5"/>
    <d v="2026-04-20T15:39:00"/>
    <x v="98"/>
    <m/>
    <m/>
    <m/>
    <m/>
    <m/>
    <m/>
    <m/>
    <n v="3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1"/>
    <x v="7"/>
    <x v="5"/>
    <d v="2026-04-20T15:39:00"/>
    <x v="680"/>
    <n v="5.6"/>
    <n v="19.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0"/>
    <x v="7"/>
    <x v="5"/>
    <d v="2026-04-20T15:39:00"/>
    <x v="39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"/>
    <x v="7"/>
    <x v="5"/>
    <d v="2026-04-20T15:39:00"/>
    <x v="39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6"/>
    <x v="7"/>
    <x v="5"/>
    <d v="2026-04-20T15:39:00"/>
    <x v="60"/>
    <m/>
    <m/>
    <m/>
    <m/>
    <m/>
    <m/>
    <m/>
    <m/>
    <n v="3"/>
    <n v="38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2"/>
    <x v="7"/>
    <x v="5"/>
    <d v="2026-04-20T15:39:00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"/>
    <x v="8"/>
    <x v="6"/>
    <d v="2026-04-20T15:39:01"/>
    <x v="196"/>
    <m/>
    <m/>
    <m/>
    <n v="2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"/>
    <x v="8"/>
    <x v="6"/>
    <d v="2026-04-20T15:39:01"/>
    <x v="3"/>
    <m/>
    <m/>
    <m/>
    <m/>
    <m/>
    <n v="8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0"/>
    <x v="8"/>
    <x v="6"/>
    <d v="2026-04-20T15:39:01"/>
    <x v="190"/>
    <m/>
    <m/>
    <m/>
    <m/>
    <m/>
    <m/>
    <m/>
    <n v="20"/>
    <m/>
    <n v="6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1"/>
    <x v="8"/>
    <x v="6"/>
    <d v="2026-04-20T15:39:01"/>
    <x v="439"/>
    <n v="6.4"/>
    <n v="6.4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0"/>
    <x v="8"/>
    <x v="6"/>
    <d v="2026-04-20T15:39:0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"/>
    <x v="8"/>
    <x v="6"/>
    <d v="2026-04-20T15:39:01"/>
    <x v="69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2"/>
    <x v="8"/>
    <x v="6"/>
    <d v="2026-04-20T15:39:0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2"/>
    <x v="8"/>
    <x v="6"/>
    <d v="2026-04-20T15:39:01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"/>
    <x v="9"/>
    <x v="7"/>
    <d v="2026-04-20T15:39:01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"/>
    <x v="9"/>
    <x v="7"/>
    <d v="2026-04-20T15:39:01"/>
    <x v="63"/>
    <m/>
    <m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9"/>
    <x v="11"/>
    <x v="4"/>
    <d v="2026-04-20T15:39:02"/>
    <x v="185"/>
    <m/>
    <m/>
    <m/>
    <m/>
    <m/>
    <n v="4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2"/>
    <x v="12"/>
    <x v="1"/>
    <d v="2026-04-20T15:39:03"/>
    <x v="491"/>
    <n v="0"/>
    <n v="4"/>
    <n v="6"/>
    <n v="5.2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3"/>
    <x v="12"/>
    <x v="1"/>
    <d v="2026-04-20T15:39:03"/>
    <x v="575"/>
    <n v="0"/>
    <n v="0"/>
    <n v="0"/>
    <n v="0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"/>
    <x v="12"/>
    <x v="1"/>
    <d v="2026-04-20T15:39:03"/>
    <x v="681"/>
    <n v="284"/>
    <n v="466"/>
    <n v="12"/>
    <n v="32"/>
    <n v="67"/>
    <n v="84"/>
    <n v="78"/>
    <n v="194"/>
    <n v="95"/>
    <n v="115"/>
    <m/>
    <n v="15"/>
    <n v="3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"/>
    <x v="12"/>
    <x v="1"/>
    <d v="2026-04-20T15:39:03"/>
    <x v="10"/>
    <n v="10"/>
    <n v="4"/>
    <n v="0"/>
    <n v="0"/>
    <n v="0"/>
    <n v="1"/>
    <n v="5"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4"/>
    <x v="12"/>
    <x v="1"/>
    <d v="2026-04-20T15:39:03"/>
    <x v="0"/>
    <n v="0"/>
    <n v="6"/>
    <n v="1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5"/>
    <x v="12"/>
    <x v="1"/>
    <d v="2026-04-20T15:39:03"/>
    <x v="1"/>
    <n v="5"/>
    <n v="3"/>
    <n v="0"/>
    <n v="1"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8"/>
    <x v="14"/>
    <x v="9"/>
    <d v="2026-04-20T15:39:04"/>
    <x v="414"/>
    <m/>
    <m/>
    <m/>
    <n v="5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9"/>
    <x v="14"/>
    <x v="9"/>
    <d v="2026-04-20T15:39:04"/>
    <x v="665"/>
    <m/>
    <m/>
    <m/>
    <m/>
    <m/>
    <n v="11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0"/>
    <x v="14"/>
    <x v="9"/>
    <d v="2026-04-20T15:39:04"/>
    <x v="74"/>
    <m/>
    <m/>
    <m/>
    <m/>
    <m/>
    <m/>
    <m/>
    <n v="24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1"/>
    <x v="14"/>
    <x v="9"/>
    <d v="2026-04-20T15:39:04"/>
    <x v="439"/>
    <m/>
    <n v="10.4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8"/>
    <x v="18"/>
    <x v="9"/>
    <d v="2026-04-20T15:39:04"/>
    <x v="154"/>
    <m/>
    <m/>
    <m/>
    <n v="108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9"/>
    <x v="18"/>
    <x v="9"/>
    <d v="2026-04-20T15:39:04"/>
    <x v="682"/>
    <m/>
    <m/>
    <m/>
    <m/>
    <m/>
    <n v="290"/>
    <n v="23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0"/>
    <x v="18"/>
    <x v="9"/>
    <d v="2026-04-20T15:39:04"/>
    <x v="494"/>
    <m/>
    <m/>
    <m/>
    <m/>
    <m/>
    <m/>
    <m/>
    <n v="73"/>
    <m/>
    <n v="60"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1"/>
    <x v="18"/>
    <x v="9"/>
    <d v="2026-04-20T15:39:04"/>
    <x v="683"/>
    <n v="8.8000000000000007"/>
    <n v="36"/>
    <n v="1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7"/>
    <x v="2"/>
    <x v="2"/>
    <d v="2026-04-20T15:38:58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8"/>
    <x v="2"/>
    <x v="2"/>
    <d v="2026-04-20T15:38:58"/>
    <x v="684"/>
    <n v="6.4"/>
    <n v="3.2"/>
    <n v="27.6"/>
    <n v="14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8"/>
    <x v="69"/>
    <x v="0"/>
    <d v="2026-04-20T15:39:32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9"/>
    <x v="69"/>
    <x v="0"/>
    <d v="2026-04-20T15:39:32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2"/>
    <x v="69"/>
    <x v="0"/>
    <d v="2026-04-20T15:39:32"/>
    <x v="2"/>
    <m/>
    <n v="3"/>
    <m/>
    <m/>
    <m/>
    <m/>
    <n v="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4"/>
    <x v="69"/>
    <x v="0"/>
    <d v="2026-04-20T15:39:32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5"/>
    <x v="69"/>
    <x v="0"/>
    <d v="2026-04-20T15:39:3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6"/>
    <x v="69"/>
    <x v="0"/>
    <d v="2026-04-20T15:39:32"/>
    <x v="115"/>
    <n v="1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7"/>
    <x v="69"/>
    <x v="0"/>
    <d v="2026-04-20T15:39:32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9"/>
    <x v="70"/>
    <x v="0"/>
    <d v="2026-04-20T15:39:32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10"/>
    <x v="70"/>
    <x v="0"/>
    <d v="2026-04-20T15:39:32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11"/>
    <x v="70"/>
    <x v="0"/>
    <d v="2026-04-20T15:39:32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"/>
    <x v="70"/>
    <x v="0"/>
    <d v="2026-04-20T15:39:32"/>
    <x v="145"/>
    <n v="4"/>
    <n v="5"/>
    <m/>
    <m/>
    <n v="1"/>
    <m/>
    <m/>
    <n v="4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4"/>
    <x v="70"/>
    <x v="0"/>
    <d v="2026-04-20T15:39:32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5"/>
    <x v="70"/>
    <x v="0"/>
    <d v="2026-04-20T15:39:32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6"/>
    <x v="70"/>
    <x v="0"/>
    <d v="2026-04-20T15:39:32"/>
    <x v="200"/>
    <n v="2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"/>
    <x v="70"/>
    <x v="0"/>
    <d v="2026-04-20T15:39:32"/>
    <x v="145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9"/>
    <x v="0"/>
    <x v="0"/>
    <d v="2026-04-20T15:39:33"/>
    <x v="9"/>
    <m/>
    <m/>
    <m/>
    <m/>
    <m/>
    <n v="2"/>
    <n v="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0"/>
    <x v="0"/>
    <x v="0"/>
    <d v="2026-04-20T15:39:33"/>
    <x v="69"/>
    <m/>
    <m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9"/>
    <x v="99"/>
    <x v="0"/>
    <d v="2026-04-20T15:39:4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0"/>
    <x v="99"/>
    <x v="0"/>
    <d v="2026-04-20T15:39:46"/>
    <x v="69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"/>
    <x v="99"/>
    <x v="0"/>
    <d v="2026-04-20T15:39:46"/>
    <x v="2"/>
    <n v="1"/>
    <n v="2"/>
    <m/>
    <m/>
    <m/>
    <m/>
    <m/>
    <m/>
    <n v="1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0"/>
    <x v="68"/>
    <x v="0"/>
    <d v="2026-04-20T15:39:3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1"/>
    <x v="68"/>
    <x v="0"/>
    <d v="2026-04-20T15:39:3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2"/>
    <x v="68"/>
    <x v="0"/>
    <d v="2026-04-20T15:39:31"/>
    <x v="13"/>
    <n v="5"/>
    <n v="10"/>
    <m/>
    <n v="1"/>
    <n v="2"/>
    <n v="1"/>
    <n v="1"/>
    <n v="2"/>
    <n v="1"/>
    <n v="4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3"/>
    <x v="68"/>
    <x v="0"/>
    <d v="2026-04-20T15:39:31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4"/>
    <x v="99"/>
    <x v="0"/>
    <d v="2026-04-20T15:39:46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5"/>
    <x v="99"/>
    <x v="0"/>
    <d v="2026-04-20T15:39:4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6"/>
    <x v="99"/>
    <x v="0"/>
    <d v="2026-04-20T15:39:46"/>
    <x v="100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"/>
    <x v="99"/>
    <x v="0"/>
    <d v="2026-04-20T15:39:46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4"/>
    <x v="68"/>
    <x v="0"/>
    <d v="2026-04-20T15:39:31"/>
    <x v="53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5"/>
    <x v="68"/>
    <x v="0"/>
    <d v="2026-04-20T15:39:31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6"/>
    <x v="68"/>
    <x v="0"/>
    <d v="2026-04-20T15:39:31"/>
    <x v="538"/>
    <n v="72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7"/>
    <x v="68"/>
    <x v="0"/>
    <d v="2026-04-20T15:39:31"/>
    <x v="48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"/>
    <x v="71"/>
    <x v="0"/>
    <d v="2026-04-20T15:39:33"/>
    <x v="145"/>
    <n v="6"/>
    <n v="3"/>
    <m/>
    <m/>
    <m/>
    <n v="3"/>
    <m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3"/>
    <x v="71"/>
    <x v="0"/>
    <d v="2026-04-20T15:39:33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4"/>
    <x v="5"/>
    <x v="4"/>
    <d v="2026-04-20T15:39:0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5"/>
    <x v="5"/>
    <x v="4"/>
    <d v="2026-04-20T15:39:00"/>
    <x v="69"/>
    <n v="2"/>
    <n v="2"/>
    <m/>
    <m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"/>
    <x v="5"/>
    <x v="4"/>
    <d v="2026-04-20T15:39:00"/>
    <x v="685"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"/>
    <x v="5"/>
    <x v="4"/>
    <d v="2026-04-20T15:39:00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"/>
    <x v="5"/>
    <x v="4"/>
    <d v="2026-04-20T15:39:00"/>
    <x v="685"/>
    <n v="176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8"/>
    <x v="133"/>
    <x v="1"/>
    <d v="2026-04-20T15:39:05"/>
    <x v="616"/>
    <m/>
    <m/>
    <m/>
    <n v="13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9"/>
    <x v="133"/>
    <x v="1"/>
    <d v="2026-04-20T15:39:05"/>
    <x v="256"/>
    <m/>
    <m/>
    <m/>
    <m/>
    <m/>
    <n v="332"/>
    <n v="257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0"/>
    <x v="133"/>
    <x v="1"/>
    <d v="2026-04-20T15:39:05"/>
    <x v="89"/>
    <m/>
    <m/>
    <m/>
    <m/>
    <m/>
    <m/>
    <m/>
    <n v="78"/>
    <m/>
    <n v="24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1"/>
    <x v="133"/>
    <x v="1"/>
    <d v="2026-04-20T15:39:05"/>
    <x v="686"/>
    <n v="25.6"/>
    <n v="49.6"/>
    <n v="143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0"/>
    <x v="133"/>
    <x v="1"/>
    <d v="2026-04-20T15:39:05"/>
    <x v="57"/>
    <m/>
    <m/>
    <m/>
    <n v="4"/>
    <n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"/>
    <x v="133"/>
    <x v="1"/>
    <d v="2026-04-20T15:39:05"/>
    <x v="193"/>
    <m/>
    <m/>
    <n v="14"/>
    <n v="4"/>
    <n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6"/>
    <x v="133"/>
    <x v="1"/>
    <d v="2026-04-20T15:39:05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2"/>
    <x v="133"/>
    <x v="1"/>
    <d v="2026-04-20T15:39:05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6"/>
    <x v="12"/>
    <x v="1"/>
    <d v="2026-04-20T15:39:03"/>
    <x v="10"/>
    <m/>
    <m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7"/>
    <x v="12"/>
    <x v="1"/>
    <d v="2026-04-20T15:39:0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3"/>
    <x v="13"/>
    <x v="8"/>
    <d v="2026-04-20T15:39:03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4"/>
    <x v="13"/>
    <x v="8"/>
    <d v="2026-04-20T15:39:03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8"/>
    <x v="25"/>
    <x v="1"/>
    <d v="2026-04-20T15:39:09"/>
    <x v="10"/>
    <m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9"/>
    <x v="25"/>
    <x v="1"/>
    <d v="2026-04-20T15:39:09"/>
    <x v="74"/>
    <m/>
    <m/>
    <m/>
    <m/>
    <m/>
    <n v="3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0"/>
    <x v="25"/>
    <x v="1"/>
    <d v="2026-04-20T15:39:09"/>
    <x v="0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1"/>
    <x v="25"/>
    <x v="1"/>
    <d v="2026-04-20T15:39:09"/>
    <x v="108"/>
    <m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"/>
    <x v="25"/>
    <x v="1"/>
    <d v="2026-04-20T15:39:09"/>
    <x v="193"/>
    <n v="17"/>
    <n v="25"/>
    <m/>
    <n v="1"/>
    <n v="5"/>
    <n v="7"/>
    <m/>
    <n v="15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4"/>
    <x v="25"/>
    <x v="1"/>
    <d v="2026-04-20T15:39:09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"/>
    <x v="25"/>
    <x v="1"/>
    <d v="2026-04-20T15:39:09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6"/>
    <x v="25"/>
    <x v="1"/>
    <d v="2026-04-20T15:39:09"/>
    <x v="228"/>
    <n v="3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"/>
    <x v="26"/>
    <x v="2"/>
    <d v="2026-04-20T15:39:10"/>
    <x v="29"/>
    <m/>
    <m/>
    <m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"/>
    <x v="26"/>
    <x v="2"/>
    <d v="2026-04-20T15:39:10"/>
    <x v="122"/>
    <m/>
    <m/>
    <m/>
    <m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0"/>
    <x v="26"/>
    <x v="2"/>
    <d v="2026-04-20T15:39:10"/>
    <x v="14"/>
    <m/>
    <m/>
    <m/>
    <m/>
    <m/>
    <m/>
    <m/>
    <n v="3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1"/>
    <x v="26"/>
    <x v="2"/>
    <d v="2026-04-20T15:39:10"/>
    <x v="635"/>
    <n v="6.4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"/>
    <x v="26"/>
    <x v="2"/>
    <d v="2026-04-20T15:39:10"/>
    <x v="141"/>
    <n v="23"/>
    <n v="36"/>
    <n v="2"/>
    <n v="2"/>
    <n v="5"/>
    <n v="7"/>
    <n v="9"/>
    <n v="14"/>
    <n v="14"/>
    <n v="3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"/>
    <x v="26"/>
    <x v="2"/>
    <d v="2026-04-20T15:39:10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8"/>
    <x v="35"/>
    <x v="2"/>
    <d v="2026-04-20T15:39:10"/>
    <x v="10"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9"/>
    <x v="35"/>
    <x v="2"/>
    <d v="2026-04-20T15:39:10"/>
    <x v="48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"/>
    <x v="36"/>
    <x v="7"/>
    <d v="2026-04-20T15:39:10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5"/>
    <x v="13"/>
    <x v="8"/>
    <d v="2026-04-20T15:39:03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6"/>
    <x v="13"/>
    <x v="8"/>
    <d v="2026-04-20T15:39:03"/>
    <x v="102"/>
    <n v="4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"/>
    <x v="13"/>
    <x v="8"/>
    <d v="2026-04-20T15:39:03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0"/>
    <x v="14"/>
    <x v="9"/>
    <d v="2026-04-20T15:39:0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"/>
    <x v="5"/>
    <x v="4"/>
    <d v="2026-04-20T15:39:00"/>
    <x v="196"/>
    <n v="17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5"/>
    <x v="5"/>
    <x v="4"/>
    <d v="2026-04-20T15:39:00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"/>
    <x v="7"/>
    <x v="5"/>
    <d v="2026-04-20T15:39:00"/>
    <x v="396"/>
    <n v="143"/>
    <n v="195"/>
    <n v="3"/>
    <n v="7"/>
    <n v="18"/>
    <n v="22"/>
    <n v="41"/>
    <n v="99"/>
    <n v="75"/>
    <n v="35"/>
    <m/>
    <n v="19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"/>
    <x v="7"/>
    <x v="5"/>
    <d v="2026-04-20T15:39:00"/>
    <x v="9"/>
    <n v="7"/>
    <n v="3"/>
    <m/>
    <m/>
    <m/>
    <n v="3"/>
    <m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5"/>
    <x v="7"/>
    <x v="5"/>
    <d v="2026-04-20T15:39:00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"/>
    <x v="7"/>
    <x v="5"/>
    <d v="2026-04-20T15:39:00"/>
    <x v="687"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"/>
    <x v="7"/>
    <x v="5"/>
    <d v="2026-04-20T15:39:0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"/>
    <x v="7"/>
    <x v="5"/>
    <d v="2026-04-20T15:39:00"/>
    <x v="687"/>
    <n v="297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3"/>
    <x v="133"/>
    <x v="1"/>
    <d v="2026-04-20T15:39:05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"/>
    <x v="16"/>
    <x v="2"/>
    <d v="2026-04-20T15:39:06"/>
    <x v="600"/>
    <m/>
    <m/>
    <m/>
    <n v="34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9"/>
    <x v="16"/>
    <x v="2"/>
    <d v="2026-04-20T15:39:06"/>
    <x v="498"/>
    <m/>
    <m/>
    <m/>
    <m/>
    <m/>
    <n v="9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0"/>
    <x v="16"/>
    <x v="2"/>
    <d v="2026-04-20T15:39:06"/>
    <x v="173"/>
    <m/>
    <m/>
    <m/>
    <m/>
    <m/>
    <m/>
    <m/>
    <n v="30"/>
    <m/>
    <n v="8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1"/>
    <x v="16"/>
    <x v="2"/>
    <d v="2026-04-20T15:39:06"/>
    <x v="688"/>
    <n v="8"/>
    <n v="41.6"/>
    <n v="6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0"/>
    <x v="9"/>
    <x v="7"/>
    <d v="2026-04-20T15:39:01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1"/>
    <x v="9"/>
    <x v="7"/>
    <d v="2026-04-20T15:39:01"/>
    <x v="83"/>
    <n v="1.6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0"/>
    <x v="9"/>
    <x v="7"/>
    <d v="2026-04-20T15:39:01"/>
    <x v="69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"/>
    <x v="9"/>
    <x v="7"/>
    <d v="2026-04-20T15:39:01"/>
    <x v="69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9"/>
    <x v="2"/>
    <x v="2"/>
    <d v="2026-04-20T15:38:58"/>
    <x v="18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0"/>
    <x v="2"/>
    <x v="2"/>
    <d v="2026-04-20T15:38:58"/>
    <x v="86"/>
    <n v="8"/>
    <n v="3"/>
    <m/>
    <n v="1"/>
    <m/>
    <n v="3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5"/>
    <x v="4"/>
    <x v="3"/>
    <d v="2026-04-20T15:38:59"/>
    <x v="43"/>
    <n v="1"/>
    <n v="1"/>
    <n v="0"/>
    <n v="1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4"/>
    <x v="4"/>
    <x v="3"/>
    <d v="2026-04-20T15:38:59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"/>
    <x v="4"/>
    <x v="3"/>
    <d v="2026-04-20T15:38:5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6"/>
    <x v="4"/>
    <x v="3"/>
    <d v="2026-04-20T15:38:59"/>
    <x v="194"/>
    <n v="42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"/>
    <x v="4"/>
    <x v="3"/>
    <d v="2026-04-20T15:38:59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"/>
    <x v="5"/>
    <x v="4"/>
    <d v="2026-04-20T15:39:00"/>
    <x v="348"/>
    <n v="91"/>
    <n v="202"/>
    <n v="5"/>
    <n v="8"/>
    <n v="9"/>
    <n v="21"/>
    <n v="39"/>
    <n v="72"/>
    <n v="66"/>
    <n v="33"/>
    <m/>
    <n v="21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"/>
    <x v="5"/>
    <x v="4"/>
    <d v="2026-04-20T15:39:00"/>
    <x v="145"/>
    <n v="3"/>
    <n v="6"/>
    <n v="2"/>
    <n v="1"/>
    <n v="1"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0"/>
    <x v="121"/>
    <x v="9"/>
    <d v="2026-04-20T16:54:04"/>
    <x v="21"/>
    <m/>
    <m/>
    <m/>
    <m/>
    <m/>
    <m/>
    <m/>
    <n v="9"/>
    <m/>
    <n v="1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1"/>
    <x v="121"/>
    <x v="9"/>
    <d v="2026-04-20T16:54:04"/>
    <x v="684"/>
    <n v="6.4"/>
    <n v="12"/>
    <n v="4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0"/>
    <x v="121"/>
    <x v="9"/>
    <d v="2026-04-20T16:54:04"/>
    <x v="18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"/>
    <x v="121"/>
    <x v="9"/>
    <d v="2026-04-20T16:54:04"/>
    <x v="18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3"/>
    <x v="121"/>
    <x v="9"/>
    <d v="2026-04-20T16:54:04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2"/>
    <x v="121"/>
    <x v="9"/>
    <d v="2026-04-20T16:54:04"/>
    <x v="61"/>
    <n v="50"/>
    <n v="90"/>
    <n v="4"/>
    <n v="5"/>
    <n v="17"/>
    <n v="18"/>
    <n v="14"/>
    <n v="36"/>
    <n v="28"/>
    <n v="9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3"/>
    <x v="121"/>
    <x v="9"/>
    <d v="2026-04-20T16:54:04"/>
    <x v="0"/>
    <n v="4"/>
    <n v="2"/>
    <m/>
    <m/>
    <m/>
    <m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4"/>
    <x v="121"/>
    <x v="9"/>
    <d v="2026-04-20T16:54:04"/>
    <x v="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4"/>
    <x v="121"/>
    <x v="9"/>
    <d v="2026-04-20T16:54:04"/>
    <x v="36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5"/>
    <x v="121"/>
    <x v="9"/>
    <d v="2026-04-20T16:54:0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6"/>
    <x v="121"/>
    <x v="9"/>
    <d v="2026-04-20T16:54:04"/>
    <x v="364"/>
    <n v="66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7"/>
    <x v="121"/>
    <x v="9"/>
    <d v="2026-04-20T16:54:04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8"/>
    <x v="122"/>
    <x v="9"/>
    <d v="2026-04-20T16:54:04"/>
    <x v="70"/>
    <m/>
    <m/>
    <m/>
    <n v="14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9"/>
    <x v="122"/>
    <x v="9"/>
    <d v="2026-04-20T16:54:04"/>
    <x v="203"/>
    <m/>
    <m/>
    <m/>
    <m/>
    <m/>
    <n v="52"/>
    <n v="3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0"/>
    <x v="122"/>
    <x v="9"/>
    <d v="2026-04-20T16:54:04"/>
    <x v="15"/>
    <m/>
    <m/>
    <m/>
    <m/>
    <m/>
    <m/>
    <m/>
    <n v="4"/>
    <m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1"/>
    <x v="122"/>
    <x v="9"/>
    <d v="2026-04-20T16:54:04"/>
    <x v="83"/>
    <m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26"/>
    <x v="122"/>
    <x v="9"/>
    <d v="2026-04-20T16:54:0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22"/>
    <x v="122"/>
    <x v="9"/>
    <d v="2026-04-20T16:54:04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2"/>
    <x v="122"/>
    <x v="9"/>
    <d v="2026-04-20T16:54:04"/>
    <x v="206"/>
    <n v="29"/>
    <n v="54"/>
    <m/>
    <n v="1"/>
    <n v="3"/>
    <n v="7"/>
    <n v="15"/>
    <n v="26"/>
    <n v="18"/>
    <n v="4"/>
    <m/>
    <n v="3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3"/>
    <x v="122"/>
    <x v="9"/>
    <d v="2026-04-20T16:54:04"/>
    <x v="30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5"/>
    <x v="122"/>
    <x v="9"/>
    <d v="2026-04-20T16:54:0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4"/>
    <x v="122"/>
    <x v="9"/>
    <d v="2026-04-20T16:54:04"/>
    <x v="689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5"/>
    <x v="122"/>
    <x v="9"/>
    <d v="2026-04-20T16:54:04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6"/>
    <x v="122"/>
    <x v="9"/>
    <d v="2026-04-20T16:54:04"/>
    <x v="689"/>
    <n v="10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7"/>
    <x v="122"/>
    <x v="9"/>
    <d v="2026-04-20T16:54:04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25"/>
    <x v="122"/>
    <x v="9"/>
    <d v="2026-04-20T16:54:04"/>
    <x v="137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8"/>
    <x v="123"/>
    <x v="9"/>
    <d v="2026-04-20T16:54:05"/>
    <x v="15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9"/>
    <x v="123"/>
    <x v="9"/>
    <d v="2026-04-20T16:54:05"/>
    <x v="45"/>
    <m/>
    <m/>
    <m/>
    <m/>
    <m/>
    <n v="2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0"/>
    <x v="123"/>
    <x v="9"/>
    <d v="2026-04-20T16:54:05"/>
    <x v="86"/>
    <m/>
    <m/>
    <m/>
    <m/>
    <m/>
    <m/>
    <m/>
    <n v="6"/>
    <m/>
    <n v="4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1"/>
    <x v="123"/>
    <x v="9"/>
    <d v="2026-04-20T16:54:05"/>
    <x v="238"/>
    <n v="1.6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22"/>
    <x v="123"/>
    <x v="9"/>
    <d v="2026-04-20T16:54:0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2"/>
    <x v="123"/>
    <x v="9"/>
    <d v="2026-04-20T16:54:05"/>
    <x v="201"/>
    <n v="19"/>
    <n v="34"/>
    <n v="1"/>
    <n v="0"/>
    <n v="7"/>
    <n v="4"/>
    <n v="4"/>
    <n v="11"/>
    <n v="17"/>
    <n v="6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5"/>
    <x v="123"/>
    <x v="9"/>
    <d v="2026-04-20T16:54:05"/>
    <x v="30"/>
    <n v="0"/>
    <n v="1"/>
    <n v="0"/>
    <n v="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6"/>
    <x v="123"/>
    <x v="9"/>
    <d v="2026-04-20T16:54:05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4"/>
    <x v="124"/>
    <x v="2"/>
    <d v="2026-04-20T16:54:05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15"/>
    <x v="124"/>
    <x v="2"/>
    <d v="2026-04-20T16:54:05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4"/>
    <x v="124"/>
    <x v="2"/>
    <d v="2026-04-20T16:54:05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5"/>
    <x v="124"/>
    <x v="2"/>
    <d v="2026-04-20T16:54:0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6"/>
    <x v="124"/>
    <x v="2"/>
    <d v="2026-04-20T16:54:05"/>
    <x v="122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7"/>
    <x v="124"/>
    <x v="2"/>
    <d v="2026-04-20T16:54:05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25"/>
    <x v="124"/>
    <x v="2"/>
    <d v="2026-04-20T16:54:05"/>
    <x v="1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8"/>
    <x v="125"/>
    <x v="10"/>
    <d v="2026-04-20T16:54:06"/>
    <x v="470"/>
    <m/>
    <m/>
    <m/>
    <n v="84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9"/>
    <x v="125"/>
    <x v="10"/>
    <d v="2026-04-20T16:54:06"/>
    <x v="672"/>
    <m/>
    <m/>
    <m/>
    <m/>
    <m/>
    <n v="158"/>
    <n v="13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0"/>
    <x v="125"/>
    <x v="10"/>
    <d v="2026-04-20T16:54:06"/>
    <x v="131"/>
    <m/>
    <m/>
    <m/>
    <m/>
    <m/>
    <m/>
    <m/>
    <n v="42"/>
    <m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1"/>
    <x v="125"/>
    <x v="10"/>
    <d v="2026-04-20T16:54:06"/>
    <x v="485"/>
    <n v="4"/>
    <n v="6.4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0"/>
    <x v="125"/>
    <x v="10"/>
    <d v="2026-04-20T16:54:06"/>
    <x v="57"/>
    <m/>
    <m/>
    <m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"/>
    <x v="125"/>
    <x v="10"/>
    <d v="2026-04-20T16:54:06"/>
    <x v="63"/>
    <m/>
    <m/>
    <n v="2"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2"/>
    <x v="125"/>
    <x v="10"/>
    <d v="2026-04-20T16:54:06"/>
    <x v="69"/>
    <n v="3.2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1"/>
    <x v="125"/>
    <x v="10"/>
    <d v="2026-04-20T16:54:06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2"/>
    <x v="125"/>
    <x v="10"/>
    <d v="2026-04-20T16:54:06"/>
    <x v="690"/>
    <m/>
    <n v="4.8"/>
    <n v="22"/>
    <n v="7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3"/>
    <x v="125"/>
    <x v="10"/>
    <d v="2026-04-20T16:54:06"/>
    <x v="10"/>
    <m/>
    <n v="4.4000000000000004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"/>
    <x v="125"/>
    <x v="10"/>
    <d v="2026-04-20T16:54:06"/>
    <x v="353"/>
    <n v="129"/>
    <n v="195"/>
    <n v="2"/>
    <n v="4"/>
    <n v="16"/>
    <n v="42"/>
    <n v="50"/>
    <n v="79"/>
    <n v="70"/>
    <n v="44"/>
    <m/>
    <n v="5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3"/>
    <x v="125"/>
    <x v="10"/>
    <d v="2026-04-20T16:54:06"/>
    <x v="15"/>
    <n v="8"/>
    <n v="8"/>
    <n v="1"/>
    <m/>
    <n v="1"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4"/>
    <x v="125"/>
    <x v="10"/>
    <d v="2026-04-20T16:54:06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5"/>
    <x v="125"/>
    <x v="10"/>
    <d v="2026-04-20T16:54:06"/>
    <x v="18"/>
    <n v="7"/>
    <n v="5"/>
    <m/>
    <n v="2"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7"/>
    <x v="125"/>
    <x v="10"/>
    <d v="2026-04-20T16:54:0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18"/>
    <x v="125"/>
    <x v="10"/>
    <d v="2026-04-20T16:54:06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0"/>
    <x v="125"/>
    <x v="10"/>
    <d v="2026-04-20T16:54:06"/>
    <x v="43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4"/>
    <x v="125"/>
    <x v="10"/>
    <d v="2026-04-20T16:54:0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4"/>
    <x v="125"/>
    <x v="10"/>
    <d v="2026-04-20T16:54:06"/>
    <x v="691"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5"/>
    <x v="125"/>
    <x v="10"/>
    <d v="2026-04-20T16:54:06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6"/>
    <x v="125"/>
    <x v="10"/>
    <d v="2026-04-20T16:54:06"/>
    <x v="691"/>
    <n v="251"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7"/>
    <x v="125"/>
    <x v="10"/>
    <d v="2026-04-20T16:54:06"/>
    <x v="195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25"/>
    <x v="125"/>
    <x v="10"/>
    <d v="2026-04-20T16:54:06"/>
    <x v="26"/>
    <n v="1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3"/>
    <x v="127"/>
    <x v="1"/>
    <d v="2026-04-20T16:54:06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15"/>
    <x v="127"/>
    <x v="1"/>
    <d v="2026-04-20T16:54:06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17"/>
    <x v="127"/>
    <x v="1"/>
    <d v="2026-04-20T16:54:0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20"/>
    <x v="127"/>
    <x v="1"/>
    <d v="2026-04-20T16:54:06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4"/>
    <x v="127"/>
    <x v="1"/>
    <d v="2026-04-20T16:54:06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5"/>
    <x v="127"/>
    <x v="1"/>
    <d v="2026-04-20T16:54:06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6"/>
    <x v="127"/>
    <x v="1"/>
    <d v="2026-04-20T16:54:06"/>
    <x v="169"/>
    <n v="27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"/>
    <x v="127"/>
    <x v="1"/>
    <d v="2026-04-20T16:54:06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1"/>
    <x v="128"/>
    <x v="2"/>
    <d v="2026-04-20T16:54:07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2"/>
    <x v="128"/>
    <x v="2"/>
    <d v="2026-04-20T16:54:07"/>
    <x v="9"/>
    <m/>
    <m/>
    <m/>
    <n v="2.8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3"/>
    <x v="128"/>
    <x v="2"/>
    <d v="2026-04-20T16:54:07"/>
    <x v="1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"/>
    <x v="128"/>
    <x v="2"/>
    <d v="2026-04-20T16:54:07"/>
    <x v="331"/>
    <n v="221"/>
    <n v="317"/>
    <n v="6"/>
    <n v="12"/>
    <n v="36"/>
    <n v="74"/>
    <n v="66"/>
    <n v="132"/>
    <n v="119"/>
    <n v="48"/>
    <m/>
    <n v="21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3"/>
    <x v="128"/>
    <x v="2"/>
    <d v="2026-04-20T16:54:07"/>
    <x v="18"/>
    <n v="8"/>
    <n v="4"/>
    <n v="2"/>
    <n v="2"/>
    <n v="1"/>
    <m/>
    <n v="1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4"/>
    <x v="128"/>
    <x v="2"/>
    <d v="2026-04-20T16:54:07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5"/>
    <x v="128"/>
    <x v="2"/>
    <d v="2026-04-20T16:54:07"/>
    <x v="0"/>
    <n v="2"/>
    <n v="4"/>
    <m/>
    <n v="2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6"/>
    <x v="128"/>
    <x v="2"/>
    <d v="2026-04-20T16:54:07"/>
    <x v="1"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7"/>
    <x v="128"/>
    <x v="2"/>
    <d v="2026-04-20T16:54:07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8"/>
    <x v="128"/>
    <x v="2"/>
    <d v="2026-04-20T16:54:07"/>
    <x v="33"/>
    <m/>
    <m/>
    <n v="8.4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9"/>
    <x v="128"/>
    <x v="2"/>
    <d v="2026-04-20T16:54:07"/>
    <x v="1"/>
    <m/>
    <n v="4.40000000000000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0"/>
    <x v="128"/>
    <x v="2"/>
    <d v="2026-04-20T16:54:07"/>
    <x v="145"/>
    <n v="5"/>
    <n v="4"/>
    <m/>
    <m/>
    <n v="1"/>
    <n v="2"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4"/>
    <x v="128"/>
    <x v="2"/>
    <d v="2026-04-20T16:54:07"/>
    <x v="14"/>
    <n v="1"/>
    <n v="6"/>
    <m/>
    <n v="2"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4"/>
    <x v="128"/>
    <x v="2"/>
    <d v="2026-04-20T16:54:07"/>
    <x v="692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5"/>
    <x v="128"/>
    <x v="2"/>
    <d v="2026-04-20T16:54:07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6"/>
    <x v="128"/>
    <x v="2"/>
    <d v="2026-04-20T16:54:07"/>
    <x v="692"/>
    <n v="162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"/>
    <x v="128"/>
    <x v="2"/>
    <d v="2026-04-20T16:54:07"/>
    <x v="21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8"/>
    <x v="129"/>
    <x v="2"/>
    <d v="2026-04-20T16:54:07"/>
    <x v="247"/>
    <m/>
    <m/>
    <m/>
    <n v="56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9"/>
    <x v="129"/>
    <x v="2"/>
    <d v="2026-04-20T16:54:07"/>
    <x v="154"/>
    <m/>
    <m/>
    <m/>
    <m/>
    <m/>
    <n v="15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"/>
    <x v="129"/>
    <x v="2"/>
    <d v="2026-04-20T16:54:07"/>
    <x v="168"/>
    <m/>
    <m/>
    <m/>
    <m/>
    <m/>
    <m/>
    <m/>
    <n v="55"/>
    <m/>
    <n v="1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1"/>
    <x v="129"/>
    <x v="2"/>
    <d v="2026-04-20T16:54:07"/>
    <x v="693"/>
    <n v="10.4"/>
    <n v="48"/>
    <n v="1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0"/>
    <x v="129"/>
    <x v="2"/>
    <d v="2026-04-20T16:54:0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"/>
    <x v="129"/>
    <x v="2"/>
    <d v="2026-04-20T16:54:07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26"/>
    <x v="129"/>
    <x v="2"/>
    <d v="2026-04-20T16:54:07"/>
    <x v="30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22"/>
    <x v="129"/>
    <x v="2"/>
    <d v="2026-04-20T16:54:07"/>
    <x v="49"/>
    <m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23"/>
    <x v="129"/>
    <x v="2"/>
    <d v="2026-04-20T16:54:07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2"/>
    <x v="129"/>
    <x v="2"/>
    <d v="2026-04-20T16:54:07"/>
    <x v="694"/>
    <n v="146"/>
    <n v="172"/>
    <n v="7"/>
    <n v="19"/>
    <n v="39"/>
    <n v="28"/>
    <n v="30"/>
    <n v="75"/>
    <n v="56"/>
    <n v="55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3"/>
    <x v="129"/>
    <x v="2"/>
    <d v="2026-04-20T16:54:07"/>
    <x v="69"/>
    <n v="3"/>
    <n v="1"/>
    <m/>
    <m/>
    <m/>
    <m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4"/>
    <x v="129"/>
    <x v="2"/>
    <d v="2026-04-20T16:54:07"/>
    <x v="597"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5"/>
    <x v="129"/>
    <x v="2"/>
    <d v="2026-04-20T16:54:07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34"/>
    <x v="128"/>
    <x v="2"/>
    <d v="2026-04-20T15:40:00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3"/>
    <x v="15"/>
    <x v="4"/>
    <d v="2026-04-20T16:53:12"/>
    <x v="26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"/>
    <x v="15"/>
    <x v="4"/>
    <d v="2026-04-20T16:53:12"/>
    <x v="357"/>
    <n v="109"/>
    <n v="131"/>
    <n v="3"/>
    <n v="4"/>
    <n v="12"/>
    <n v="26"/>
    <n v="34"/>
    <n v="67"/>
    <n v="47"/>
    <n v="24"/>
    <m/>
    <n v="9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"/>
    <x v="15"/>
    <x v="4"/>
    <d v="2026-04-20T16:53:12"/>
    <x v="18"/>
    <n v="7"/>
    <n v="5"/>
    <n v="0"/>
    <n v="0"/>
    <n v="1"/>
    <n v="0"/>
    <n v="0"/>
    <n v="4"/>
    <n v="5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5"/>
    <x v="15"/>
    <x v="4"/>
    <d v="2026-04-20T16:53:12"/>
    <x v="43"/>
    <n v="1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4"/>
    <x v="15"/>
    <x v="4"/>
    <d v="2026-04-20T16:53:12"/>
    <x v="695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"/>
    <x v="15"/>
    <x v="4"/>
    <d v="2026-04-20T16:53:12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7"/>
    <x v="15"/>
    <x v="4"/>
    <d v="2026-04-20T16:53:12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"/>
    <x v="15"/>
    <x v="4"/>
    <d v="2026-04-20T16:53:12"/>
    <x v="695"/>
    <n v="155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"/>
    <x v="15"/>
    <x v="4"/>
    <d v="2026-04-20T16:53:12"/>
    <x v="16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8"/>
    <x v="15"/>
    <x v="4"/>
    <d v="2026-04-20T16:53:12"/>
    <x v="26"/>
    <n v="5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5"/>
    <x v="15"/>
    <x v="4"/>
    <d v="2026-04-20T16:53:12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8"/>
    <x v="133"/>
    <x v="1"/>
    <d v="2026-04-20T16:53:13"/>
    <x v="658"/>
    <m/>
    <m/>
    <m/>
    <n v="15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9"/>
    <x v="133"/>
    <x v="1"/>
    <d v="2026-04-20T16:53:13"/>
    <x v="505"/>
    <m/>
    <m/>
    <m/>
    <m/>
    <m/>
    <n v="298"/>
    <n v="2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0"/>
    <x v="133"/>
    <x v="1"/>
    <d v="2026-04-20T16:53:13"/>
    <x v="3"/>
    <m/>
    <m/>
    <m/>
    <m/>
    <m/>
    <m/>
    <m/>
    <n v="71"/>
    <m/>
    <n v="24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1"/>
    <x v="133"/>
    <x v="1"/>
    <d v="2026-04-20T16:53:13"/>
    <x v="696"/>
    <n v="17.600000000000001"/>
    <n v="56"/>
    <n v="16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0"/>
    <x v="133"/>
    <x v="1"/>
    <d v="2026-04-20T16:53:13"/>
    <x v="39"/>
    <m/>
    <m/>
    <m/>
    <m/>
    <n v="1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"/>
    <x v="133"/>
    <x v="1"/>
    <d v="2026-04-20T16:53:13"/>
    <x v="57"/>
    <m/>
    <m/>
    <n v="10"/>
    <m/>
    <n v="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3"/>
    <x v="133"/>
    <x v="1"/>
    <d v="2026-04-20T16:53:13"/>
    <x v="591"/>
    <n v="9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1"/>
    <x v="133"/>
    <x v="1"/>
    <d v="2026-04-20T16:53:1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2"/>
    <x v="133"/>
    <x v="1"/>
    <d v="2026-04-20T16:53:13"/>
    <x v="317"/>
    <m/>
    <n v="6"/>
    <n v="14"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3"/>
    <x v="133"/>
    <x v="1"/>
    <d v="2026-04-20T16:53:13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"/>
    <x v="133"/>
    <x v="1"/>
    <d v="2026-04-20T16:53:13"/>
    <x v="547"/>
    <n v="284"/>
    <n v="343"/>
    <n v="8"/>
    <n v="23"/>
    <n v="66"/>
    <n v="79"/>
    <n v="69"/>
    <n v="149"/>
    <n v="108"/>
    <n v="72"/>
    <m/>
    <n v="12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"/>
    <x v="133"/>
    <x v="1"/>
    <d v="2026-04-20T16:53:13"/>
    <x v="92"/>
    <n v="13"/>
    <n v="13"/>
    <m/>
    <m/>
    <n v="5"/>
    <m/>
    <n v="11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4"/>
    <x v="133"/>
    <x v="1"/>
    <d v="2026-04-20T16:53:13"/>
    <x v="43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5"/>
    <x v="133"/>
    <x v="1"/>
    <d v="2026-04-20T16:53:13"/>
    <x v="1"/>
    <n v="3"/>
    <n v="5"/>
    <m/>
    <n v="3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6"/>
    <x v="133"/>
    <x v="1"/>
    <d v="2026-04-20T16:53:1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7"/>
    <x v="133"/>
    <x v="1"/>
    <d v="2026-04-20T16:53:1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0"/>
    <x v="133"/>
    <x v="1"/>
    <d v="2026-04-20T16:53:13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9"/>
    <x v="133"/>
    <x v="1"/>
    <d v="2026-04-20T16:53:13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"/>
    <x v="133"/>
    <x v="1"/>
    <d v="2026-04-20T16:53:13"/>
    <x v="697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5"/>
    <x v="133"/>
    <x v="1"/>
    <d v="2026-04-20T16:53:13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0"/>
    <x v="133"/>
    <x v="1"/>
    <d v="2026-04-20T16:53:13"/>
    <x v="15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6"/>
    <x v="131"/>
    <x v="9"/>
    <d v="2026-04-20T15:40:02"/>
    <x v="636"/>
    <n v="257"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"/>
    <x v="131"/>
    <x v="9"/>
    <d v="2026-04-20T15:40:02"/>
    <x v="1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5"/>
    <x v="131"/>
    <x v="9"/>
    <d v="2026-04-20T15:40:0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5"/>
    <x v="132"/>
    <x v="2"/>
    <d v="2026-04-20T15:40:02"/>
    <x v="7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6"/>
    <x v="132"/>
    <x v="2"/>
    <d v="2026-04-20T15:40:02"/>
    <x v="153"/>
    <n v="117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"/>
    <x v="132"/>
    <x v="2"/>
    <d v="2026-04-20T15:40:02"/>
    <x v="74"/>
    <n v="1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25"/>
    <x v="132"/>
    <x v="2"/>
    <d v="2026-04-20T15:40:02"/>
    <x v="209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34"/>
    <x v="132"/>
    <x v="2"/>
    <d v="2026-04-20T15:40:02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6"/>
    <x v="133"/>
    <x v="1"/>
    <d v="2026-04-20T16:53:13"/>
    <x v="697"/>
    <n v="286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"/>
    <x v="133"/>
    <x v="1"/>
    <d v="2026-04-20T16:53:13"/>
    <x v="415"/>
    <n v="2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2"/>
    <x v="133"/>
    <x v="1"/>
    <d v="2026-04-20T16:53:13"/>
    <x v="158"/>
    <n v="87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"/>
    <x v="16"/>
    <x v="2"/>
    <d v="2026-04-20T16:53:13"/>
    <x v="203"/>
    <m/>
    <m/>
    <m/>
    <n v="4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9"/>
    <x v="16"/>
    <x v="2"/>
    <d v="2026-04-20T16:53:13"/>
    <x v="302"/>
    <m/>
    <m/>
    <m/>
    <m/>
    <m/>
    <n v="92"/>
    <n v="5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0"/>
    <x v="16"/>
    <x v="2"/>
    <d v="2026-04-20T16:53:13"/>
    <x v="201"/>
    <m/>
    <m/>
    <m/>
    <m/>
    <m/>
    <m/>
    <m/>
    <n v="24"/>
    <m/>
    <n v="20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1"/>
    <x v="16"/>
    <x v="2"/>
    <d v="2026-04-20T16:53:13"/>
    <x v="508"/>
    <n v="13.6"/>
    <n v="38.4"/>
    <n v="5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0"/>
    <x v="16"/>
    <x v="2"/>
    <d v="2026-04-20T16:53:13"/>
    <x v="9"/>
    <m/>
    <m/>
    <m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8"/>
    <x v="130"/>
    <x v="12"/>
    <d v="2026-04-20T16:54:08"/>
    <x v="173"/>
    <m/>
    <m/>
    <m/>
    <n v="1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9"/>
    <x v="130"/>
    <x v="12"/>
    <d v="2026-04-20T16:54:08"/>
    <x v="110"/>
    <m/>
    <m/>
    <m/>
    <m/>
    <m/>
    <n v="52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0"/>
    <x v="130"/>
    <x v="12"/>
    <d v="2026-04-20T16:54:08"/>
    <x v="10"/>
    <m/>
    <m/>
    <m/>
    <m/>
    <m/>
    <m/>
    <m/>
    <n v="6"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1"/>
    <x v="130"/>
    <x v="12"/>
    <d v="2026-04-20T16:54:08"/>
    <x v="326"/>
    <n v="3.2"/>
    <n v="23.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0"/>
    <x v="130"/>
    <x v="12"/>
    <d v="2026-04-20T16:54:08"/>
    <x v="0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"/>
    <x v="130"/>
    <x v="12"/>
    <d v="2026-04-20T16:54:08"/>
    <x v="0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2"/>
    <x v="130"/>
    <x v="12"/>
    <d v="2026-04-20T16:54:08"/>
    <x v="49"/>
    <n v="3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3"/>
    <x v="130"/>
    <x v="12"/>
    <d v="2026-04-20T16:54:08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"/>
    <x v="130"/>
    <x v="12"/>
    <d v="2026-04-20T16:54:08"/>
    <x v="186"/>
    <n v="47"/>
    <n v="53"/>
    <n v="1"/>
    <n v="7"/>
    <n v="5"/>
    <n v="9"/>
    <n v="15"/>
    <n v="26"/>
    <n v="24"/>
    <n v="6"/>
    <m/>
    <n v="1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3"/>
    <x v="130"/>
    <x v="12"/>
    <d v="2026-04-20T16:54:08"/>
    <x v="2"/>
    <n v="1"/>
    <n v="2"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5"/>
    <x v="130"/>
    <x v="12"/>
    <d v="2026-04-20T16:54:08"/>
    <x v="2"/>
    <m/>
    <n v="3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4"/>
    <x v="130"/>
    <x v="12"/>
    <d v="2026-04-20T16:54:08"/>
    <x v="53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5"/>
    <x v="130"/>
    <x v="12"/>
    <d v="2026-04-20T16:54:08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7"/>
    <x v="130"/>
    <x v="12"/>
    <d v="2026-04-20T16:54:0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6"/>
    <x v="130"/>
    <x v="12"/>
    <d v="2026-04-20T16:54:08"/>
    <x v="538"/>
    <n v="65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"/>
    <x v="130"/>
    <x v="12"/>
    <d v="2026-04-20T16:54:08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8"/>
    <x v="130"/>
    <x v="12"/>
    <d v="2026-04-20T16:54:0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8"/>
    <x v="131"/>
    <x v="9"/>
    <d v="2026-04-20T16:54:08"/>
    <x v="432"/>
    <m/>
    <m/>
    <m/>
    <n v="128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9"/>
    <x v="131"/>
    <x v="9"/>
    <d v="2026-04-20T16:54:08"/>
    <x v="698"/>
    <m/>
    <m/>
    <m/>
    <m/>
    <m/>
    <n v="322"/>
    <n v="20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0"/>
    <x v="131"/>
    <x v="9"/>
    <d v="2026-04-20T16:54:08"/>
    <x v="130"/>
    <m/>
    <m/>
    <m/>
    <m/>
    <m/>
    <m/>
    <m/>
    <n v="86"/>
    <m/>
    <n v="54"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1"/>
    <x v="131"/>
    <x v="9"/>
    <d v="2026-04-20T16:54:08"/>
    <x v="339"/>
    <n v="24"/>
    <n v="31.2"/>
    <n v="12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0"/>
    <x v="131"/>
    <x v="9"/>
    <d v="2026-04-20T16:54:08"/>
    <x v="15"/>
    <m/>
    <m/>
    <m/>
    <n v="2"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"/>
    <x v="131"/>
    <x v="9"/>
    <d v="2026-04-20T16:54:08"/>
    <x v="92"/>
    <m/>
    <m/>
    <n v="10"/>
    <n v="2"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6"/>
    <x v="131"/>
    <x v="9"/>
    <d v="2026-04-20T16:54:08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2"/>
    <x v="131"/>
    <x v="9"/>
    <d v="2026-04-20T16:54:08"/>
    <x v="91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3"/>
    <x v="131"/>
    <x v="9"/>
    <d v="2026-04-20T16:54:08"/>
    <x v="324"/>
    <n v="2.59"/>
    <n v="4.8099999999999996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2"/>
    <x v="131"/>
    <x v="9"/>
    <d v="2026-04-20T16:54:08"/>
    <x v="33"/>
    <m/>
    <n v="4.4000000000000004"/>
    <n v="7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3"/>
    <x v="131"/>
    <x v="9"/>
    <d v="2026-04-20T16:54:08"/>
    <x v="9"/>
    <m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"/>
    <x v="131"/>
    <x v="9"/>
    <d v="2026-04-20T16:54:08"/>
    <x v="571"/>
    <n v="247"/>
    <n v="378"/>
    <n v="9"/>
    <n v="10"/>
    <n v="49"/>
    <n v="64"/>
    <n v="70"/>
    <n v="161"/>
    <n v="105"/>
    <n v="90"/>
    <m/>
    <n v="27"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3"/>
    <x v="131"/>
    <x v="9"/>
    <d v="2026-04-20T16:54:08"/>
    <x v="13"/>
    <n v="9"/>
    <n v="6"/>
    <m/>
    <m/>
    <n v="5"/>
    <n v="1"/>
    <n v="1"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4"/>
    <x v="131"/>
    <x v="9"/>
    <d v="2026-04-20T16:54:08"/>
    <x v="2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5"/>
    <x v="131"/>
    <x v="9"/>
    <d v="2026-04-20T16:54:08"/>
    <x v="14"/>
    <n v="3"/>
    <n v="4"/>
    <m/>
    <n v="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6"/>
    <x v="131"/>
    <x v="9"/>
    <d v="2026-04-20T16:54:08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7"/>
    <x v="131"/>
    <x v="9"/>
    <d v="2026-04-20T16:54:08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37"/>
    <x v="131"/>
    <x v="9"/>
    <d v="2026-04-20T16:54:08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38"/>
    <x v="131"/>
    <x v="9"/>
    <d v="2026-04-20T16:54:08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8"/>
    <x v="131"/>
    <x v="9"/>
    <d v="2026-04-20T16:54:08"/>
    <x v="65"/>
    <m/>
    <n v="4"/>
    <n v="2.8"/>
    <n v="6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9"/>
    <x v="131"/>
    <x v="9"/>
    <d v="2026-04-20T16:54:08"/>
    <x v="85"/>
    <m/>
    <m/>
    <n v="4.8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0"/>
    <x v="131"/>
    <x v="9"/>
    <d v="2026-04-20T16:54:08"/>
    <x v="90"/>
    <n v="4"/>
    <n v="1"/>
    <m/>
    <m/>
    <n v="2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39"/>
    <x v="131"/>
    <x v="9"/>
    <d v="2026-04-20T16:54:08"/>
    <x v="30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4"/>
    <x v="131"/>
    <x v="9"/>
    <d v="2026-04-20T16:54:08"/>
    <x v="9"/>
    <n v="5"/>
    <n v="5"/>
    <m/>
    <n v="1"/>
    <n v="2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4"/>
    <x v="131"/>
    <x v="9"/>
    <d v="2026-04-20T16:54:08"/>
    <x v="400"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5"/>
    <x v="131"/>
    <x v="9"/>
    <d v="2026-04-20T16:54:08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6"/>
    <x v="131"/>
    <x v="9"/>
    <d v="2026-04-20T16:54:08"/>
    <x v="400"/>
    <n v="248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"/>
    <x v="131"/>
    <x v="9"/>
    <d v="2026-04-20T16:54:08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5"/>
    <x v="131"/>
    <x v="9"/>
    <d v="2026-04-20T16:54:0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8"/>
    <x v="132"/>
    <x v="2"/>
    <d v="2026-04-20T16:54:09"/>
    <x v="35"/>
    <m/>
    <m/>
    <m/>
    <n v="98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9"/>
    <x v="132"/>
    <x v="2"/>
    <d v="2026-04-20T16:54:09"/>
    <x v="310"/>
    <m/>
    <m/>
    <m/>
    <m/>
    <m/>
    <n v="304"/>
    <n v="175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0"/>
    <x v="132"/>
    <x v="2"/>
    <d v="2026-04-20T16:54:09"/>
    <x v="406"/>
    <m/>
    <m/>
    <m/>
    <m/>
    <m/>
    <m/>
    <m/>
    <n v="68"/>
    <m/>
    <n v="24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1"/>
    <x v="132"/>
    <x v="2"/>
    <d v="2026-04-20T16:54:09"/>
    <x v="699"/>
    <n v="8.8000000000000007"/>
    <n v="32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0"/>
    <x v="132"/>
    <x v="2"/>
    <d v="2026-04-20T16:54:09"/>
    <x v="21"/>
    <m/>
    <m/>
    <m/>
    <n v="4"/>
    <n v="6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"/>
    <x v="132"/>
    <x v="2"/>
    <d v="2026-04-20T16:54:09"/>
    <x v="92"/>
    <m/>
    <n v="0"/>
    <n v="2"/>
    <n v="2"/>
    <n v="4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6"/>
    <x v="132"/>
    <x v="2"/>
    <d v="2026-04-20T16:54:09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2"/>
    <x v="132"/>
    <x v="2"/>
    <d v="2026-04-20T16:54:09"/>
    <x v="50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3"/>
    <x v="132"/>
    <x v="2"/>
    <d v="2026-04-20T16:54:09"/>
    <x v="107"/>
    <n v="0"/>
    <n v="0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1"/>
    <x v="132"/>
    <x v="2"/>
    <d v="2026-04-20T16:54:09"/>
    <x v="83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2"/>
    <x v="132"/>
    <x v="2"/>
    <d v="2026-04-20T16:54:09"/>
    <x v="575"/>
    <n v="0"/>
    <n v="0"/>
    <n v="1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3"/>
    <x v="132"/>
    <x v="2"/>
    <d v="2026-04-20T16:54:09"/>
    <x v="112"/>
    <n v="0"/>
    <n v="3.2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"/>
    <x v="132"/>
    <x v="2"/>
    <d v="2026-04-20T16:54:09"/>
    <x v="53"/>
    <n v="217"/>
    <n v="311"/>
    <n v="4"/>
    <n v="12"/>
    <n v="46"/>
    <n v="50"/>
    <n v="84"/>
    <n v="152"/>
    <n v="84"/>
    <n v="71"/>
    <m/>
    <n v="12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3"/>
    <x v="132"/>
    <x v="2"/>
    <d v="2026-04-20T16:54:09"/>
    <x v="18"/>
    <n v="5"/>
    <n v="7"/>
    <n v="0"/>
    <n v="0"/>
    <n v="1"/>
    <n v="1"/>
    <n v="2"/>
    <n v="5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4"/>
    <x v="132"/>
    <x v="2"/>
    <d v="2026-04-20T16:54:09"/>
    <x v="2"/>
    <n v="1"/>
    <n v="2"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5"/>
    <x v="132"/>
    <x v="2"/>
    <d v="2026-04-20T16:54:09"/>
    <x v="2"/>
    <n v="0"/>
    <n v="3"/>
    <n v="0"/>
    <n v="1"/>
    <n v="1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6"/>
    <x v="132"/>
    <x v="2"/>
    <d v="2026-04-20T16:54:09"/>
    <x v="1"/>
    <n v="0"/>
    <n v="0"/>
    <n v="0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8"/>
    <x v="132"/>
    <x v="2"/>
    <d v="2026-04-20T16:54:09"/>
    <x v="277"/>
    <n v="0"/>
    <n v="4.8"/>
    <n v="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7"/>
    <x v="1"/>
    <x v="1"/>
    <d v="2026-04-20T15:38:57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8"/>
    <x v="1"/>
    <x v="1"/>
    <d v="2026-04-20T15:38:57"/>
    <x v="700"/>
    <m/>
    <m/>
    <m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0"/>
    <x v="1"/>
    <x v="1"/>
    <d v="2026-04-20T15:38:57"/>
    <x v="18"/>
    <n v="8"/>
    <n v="4"/>
    <m/>
    <m/>
    <n v="2"/>
    <n v="1"/>
    <n v="4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4"/>
    <x v="1"/>
    <x v="1"/>
    <d v="2026-04-20T15:38:57"/>
    <x v="2"/>
    <n v="2"/>
    <n v="1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7"/>
    <x v="134"/>
    <x v="14"/>
    <d v="2026-04-20T16:53:0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0"/>
    <x v="134"/>
    <x v="14"/>
    <d v="2026-04-20T16:53:02"/>
    <x v="43"/>
    <n v="2"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"/>
    <x v="134"/>
    <x v="14"/>
    <d v="2026-04-20T16:53:02"/>
    <x v="639"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"/>
    <x v="134"/>
    <x v="14"/>
    <d v="2026-04-20T16:53:02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"/>
    <x v="16"/>
    <x v="2"/>
    <d v="2026-04-20T16:53:13"/>
    <x v="10"/>
    <m/>
    <n v="0"/>
    <n v="4"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6"/>
    <x v="16"/>
    <x v="2"/>
    <d v="2026-04-20T16:53:13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2"/>
    <x v="16"/>
    <x v="2"/>
    <d v="2026-04-20T16:53:13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"/>
    <x v="16"/>
    <x v="2"/>
    <d v="2026-04-20T16:53:13"/>
    <x v="268"/>
    <n v="79"/>
    <n v="124"/>
    <n v="6"/>
    <n v="13"/>
    <n v="21"/>
    <n v="20"/>
    <n v="25"/>
    <n v="46"/>
    <n v="28"/>
    <n v="25"/>
    <m/>
    <n v="10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"/>
    <x v="16"/>
    <x v="2"/>
    <d v="2026-04-20T16:53:13"/>
    <x v="1"/>
    <n v="5"/>
    <n v="3"/>
    <n v="0"/>
    <n v="0"/>
    <n v="2"/>
    <n v="1"/>
    <n v="1"/>
    <n v="1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7"/>
    <x v="16"/>
    <x v="2"/>
    <d v="2026-04-20T16:53:13"/>
    <x v="43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8"/>
    <x v="16"/>
    <x v="2"/>
    <d v="2026-04-20T16:53:13"/>
    <x v="11"/>
    <n v="0"/>
    <n v="4.8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0"/>
    <x v="16"/>
    <x v="2"/>
    <d v="2026-04-20T16:53:13"/>
    <x v="30"/>
    <n v="1"/>
    <n v="0"/>
    <n v="0"/>
    <n v="0"/>
    <n v="0"/>
    <n v="0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4"/>
    <x v="16"/>
    <x v="2"/>
    <d v="2026-04-20T16:53:13"/>
    <x v="30"/>
    <n v="0"/>
    <n v="1"/>
    <n v="0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4"/>
    <x v="16"/>
    <x v="2"/>
    <d v="2026-04-20T16:53:13"/>
    <x v="421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"/>
    <x v="16"/>
    <x v="2"/>
    <d v="2026-04-20T16:53:13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6"/>
    <x v="16"/>
    <x v="2"/>
    <d v="2026-04-20T16:53:13"/>
    <x v="421"/>
    <n v="7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"/>
    <x v="16"/>
    <x v="2"/>
    <d v="2026-04-20T16:53:13"/>
    <x v="26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"/>
    <x v="17"/>
    <x v="9"/>
    <d v="2026-04-20T16:53:14"/>
    <x v="120"/>
    <m/>
    <m/>
    <m/>
    <n v="8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9"/>
    <x v="17"/>
    <x v="9"/>
    <d v="2026-04-20T16:53:14"/>
    <x v="701"/>
    <m/>
    <m/>
    <m/>
    <m/>
    <m/>
    <n v="174"/>
    <n v="196"/>
    <n v="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0"/>
    <x v="17"/>
    <x v="9"/>
    <d v="2026-04-20T16:53:14"/>
    <x v="516"/>
    <m/>
    <m/>
    <m/>
    <m/>
    <m/>
    <m/>
    <m/>
    <n v="53"/>
    <m/>
    <n v="38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1"/>
    <x v="17"/>
    <x v="9"/>
    <d v="2026-04-20T16:53:14"/>
    <x v="699"/>
    <n v="14.4"/>
    <n v="44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0"/>
    <x v="17"/>
    <x v="9"/>
    <d v="2026-04-20T16:53:14"/>
    <x v="18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"/>
    <x v="17"/>
    <x v="9"/>
    <d v="2026-04-20T16:53:14"/>
    <x v="10"/>
    <m/>
    <m/>
    <n v="2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6"/>
    <x v="17"/>
    <x v="9"/>
    <d v="2026-04-20T16:53:1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2"/>
    <x v="17"/>
    <x v="9"/>
    <d v="2026-04-20T16:53:1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3"/>
    <x v="17"/>
    <x v="9"/>
    <d v="2026-04-20T16:53:14"/>
    <x v="308"/>
    <m/>
    <m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2"/>
    <x v="17"/>
    <x v="9"/>
    <d v="2026-04-20T16:53:14"/>
    <x v="174"/>
    <m/>
    <n v="4"/>
    <n v="6.8"/>
    <n v="5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3"/>
    <x v="17"/>
    <x v="9"/>
    <d v="2026-04-20T16:53:14"/>
    <x v="19"/>
    <m/>
    <n v="4"/>
    <n v="4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"/>
    <x v="17"/>
    <x v="9"/>
    <d v="2026-04-20T16:53:14"/>
    <x v="577"/>
    <n v="151"/>
    <n v="291"/>
    <n v="6"/>
    <n v="16"/>
    <n v="33"/>
    <n v="44"/>
    <n v="63"/>
    <n v="87"/>
    <n v="99"/>
    <n v="55"/>
    <m/>
    <n v="24"/>
    <n v="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"/>
    <x v="17"/>
    <x v="9"/>
    <d v="2026-04-20T16:53:14"/>
    <x v="1"/>
    <n v="3"/>
    <n v="5"/>
    <m/>
    <m/>
    <n v="1"/>
    <m/>
    <n v="1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4"/>
    <x v="17"/>
    <x v="9"/>
    <d v="2026-04-20T16:53:14"/>
    <x v="30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5"/>
    <x v="17"/>
    <x v="9"/>
    <d v="2026-04-20T16:53:14"/>
    <x v="86"/>
    <n v="3"/>
    <n v="8"/>
    <m/>
    <n v="2"/>
    <n v="3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6"/>
    <x v="17"/>
    <x v="9"/>
    <d v="2026-04-20T16:53:14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7"/>
    <x v="17"/>
    <x v="9"/>
    <d v="2026-04-20T16:53:14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7"/>
    <x v="17"/>
    <x v="9"/>
    <d v="2026-04-20T16:53:1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8"/>
    <x v="17"/>
    <x v="9"/>
    <d v="2026-04-20T16:53:1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0"/>
    <x v="17"/>
    <x v="9"/>
    <d v="2026-04-20T16:53:14"/>
    <x v="2"/>
    <m/>
    <n v="3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9"/>
    <x v="17"/>
    <x v="9"/>
    <d v="2026-04-20T16:53:14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4"/>
    <x v="17"/>
    <x v="9"/>
    <d v="2026-04-20T16:53:14"/>
    <x v="702"/>
    <n v="1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5"/>
    <x v="17"/>
    <x v="9"/>
    <d v="2026-04-20T16:53:14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0"/>
    <x v="17"/>
    <x v="9"/>
    <d v="2026-04-20T16:53:14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6"/>
    <x v="17"/>
    <x v="9"/>
    <d v="2026-04-20T16:53:14"/>
    <x v="702"/>
    <n v="381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"/>
    <x v="17"/>
    <x v="9"/>
    <d v="2026-04-20T16:53:14"/>
    <x v="181"/>
    <n v="1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2"/>
    <x v="17"/>
    <x v="9"/>
    <d v="2026-04-20T16:53:14"/>
    <x v="98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5"/>
    <x v="17"/>
    <x v="9"/>
    <d v="2026-04-20T16:53:14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8"/>
    <x v="19"/>
    <x v="2"/>
    <d v="2026-04-20T16:53:14"/>
    <x v="358"/>
    <m/>
    <m/>
    <m/>
    <n v="152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9"/>
    <x v="19"/>
    <x v="2"/>
    <d v="2026-04-20T16:53:14"/>
    <x v="703"/>
    <m/>
    <m/>
    <m/>
    <m/>
    <m/>
    <n v="262"/>
    <n v="17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0"/>
    <x v="19"/>
    <x v="2"/>
    <d v="2026-04-20T16:53:14"/>
    <x v="302"/>
    <m/>
    <m/>
    <m/>
    <m/>
    <m/>
    <m/>
    <m/>
    <n v="75"/>
    <m/>
    <n v="40"/>
    <n v="1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1"/>
    <x v="19"/>
    <x v="2"/>
    <d v="2026-04-20T16:53:14"/>
    <x v="704"/>
    <n v="29.6"/>
    <n v="66.400000000000006"/>
    <n v="160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0"/>
    <x v="19"/>
    <x v="2"/>
    <d v="2026-04-20T16:53:14"/>
    <x v="39"/>
    <m/>
    <m/>
    <m/>
    <n v="6"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"/>
    <x v="19"/>
    <x v="2"/>
    <d v="2026-04-20T16:53:14"/>
    <x v="202"/>
    <m/>
    <n v="1"/>
    <n v="12"/>
    <n v="6"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2"/>
    <x v="19"/>
    <x v="2"/>
    <d v="2026-04-20T16:53:14"/>
    <x v="57"/>
    <m/>
    <n v="9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3"/>
    <x v="19"/>
    <x v="2"/>
    <d v="2026-04-20T16:53:14"/>
    <x v="64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1"/>
    <x v="19"/>
    <x v="2"/>
    <d v="2026-04-20T16:53:14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2"/>
    <x v="19"/>
    <x v="2"/>
    <d v="2026-04-20T16:53:14"/>
    <x v="0"/>
    <m/>
    <m/>
    <n v="3.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3"/>
    <x v="19"/>
    <x v="2"/>
    <d v="2026-04-20T16:53:14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"/>
    <x v="19"/>
    <x v="2"/>
    <d v="2026-04-20T16:53:14"/>
    <x v="705"/>
    <n v="233"/>
    <n v="361"/>
    <n v="11"/>
    <n v="21"/>
    <n v="54"/>
    <n v="76"/>
    <n v="84"/>
    <n v="131"/>
    <n v="87"/>
    <n v="76"/>
    <m/>
    <n v="20"/>
    <n v="1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"/>
    <x v="19"/>
    <x v="2"/>
    <d v="2026-04-20T16:53:14"/>
    <x v="39"/>
    <n v="7"/>
    <n v="11"/>
    <m/>
    <n v="3"/>
    <n v="6"/>
    <n v="3"/>
    <m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4"/>
    <x v="19"/>
    <x v="2"/>
    <d v="2026-04-20T16:53:14"/>
    <x v="2"/>
    <n v="1"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5"/>
    <x v="19"/>
    <x v="2"/>
    <d v="2026-04-20T16:53:14"/>
    <x v="0"/>
    <n v="4"/>
    <n v="2"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19"/>
    <x v="132"/>
    <x v="2"/>
    <d v="2026-04-20T16:54:09"/>
    <x v="10"/>
    <n v="0"/>
    <n v="0"/>
    <n v="5.6"/>
    <n v="8.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0"/>
    <x v="132"/>
    <x v="2"/>
    <d v="2026-04-20T16:54:09"/>
    <x v="69"/>
    <n v="1"/>
    <n v="3"/>
    <n v="0"/>
    <n v="0"/>
    <n v="0"/>
    <n v="1"/>
    <n v="3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4"/>
    <x v="132"/>
    <x v="2"/>
    <d v="2026-04-20T16:54:09"/>
    <x v="69"/>
    <n v="1"/>
    <n v="3"/>
    <n v="0"/>
    <n v="0"/>
    <n v="2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4"/>
    <x v="132"/>
    <x v="2"/>
    <d v="2026-04-20T16:54:09"/>
    <x v="258"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5"/>
    <x v="132"/>
    <x v="2"/>
    <d v="2026-04-20T16:54:09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6"/>
    <x v="132"/>
    <x v="2"/>
    <d v="2026-04-20T16:54:09"/>
    <x v="258"/>
    <n v="115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"/>
    <x v="132"/>
    <x v="2"/>
    <d v="2026-04-20T16:54:09"/>
    <x v="195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25"/>
    <x v="132"/>
    <x v="2"/>
    <d v="2026-04-20T16:54:09"/>
    <x v="195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34"/>
    <x v="132"/>
    <x v="2"/>
    <d v="2026-04-20T16:54:09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8"/>
    <x v="29"/>
    <x v="4"/>
    <d v="2026-04-20T16:57:51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9"/>
    <x v="29"/>
    <x v="4"/>
    <d v="2026-04-20T16:57:51"/>
    <x v="117"/>
    <m/>
    <m/>
    <m/>
    <m/>
    <m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10"/>
    <x v="29"/>
    <x v="4"/>
    <d v="2026-04-20T16:57:51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11"/>
    <x v="29"/>
    <x v="4"/>
    <d v="2026-04-20T16:57:5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1"/>
    <x v="29"/>
    <x v="4"/>
    <d v="2026-04-20T16:57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2"/>
    <x v="29"/>
    <x v="4"/>
    <d v="2026-04-20T16:57:51"/>
    <x v="10"/>
    <n v="6"/>
    <n v="8"/>
    <m/>
    <m/>
    <n v="1"/>
    <n v="2"/>
    <n v="2"/>
    <n v="4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3"/>
    <x v="29"/>
    <x v="4"/>
    <d v="2026-04-20T16:57:51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4"/>
    <x v="29"/>
    <x v="4"/>
    <d v="2026-04-20T16:57:51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5"/>
    <x v="29"/>
    <x v="4"/>
    <d v="2026-04-20T16:57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6"/>
    <x v="29"/>
    <x v="4"/>
    <d v="2026-04-20T16:57:51"/>
    <x v="173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7"/>
    <x v="29"/>
    <x v="4"/>
    <d v="2026-04-20T16:57:51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8"/>
    <x v="134"/>
    <x v="14"/>
    <d v="2026-04-20T17:36:29"/>
    <x v="73"/>
    <m/>
    <m/>
    <m/>
    <n v="6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9"/>
    <x v="134"/>
    <x v="14"/>
    <d v="2026-04-20T17:36:29"/>
    <x v="5"/>
    <m/>
    <m/>
    <m/>
    <m/>
    <m/>
    <n v="192"/>
    <n v="8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0"/>
    <x v="134"/>
    <x v="14"/>
    <d v="2026-04-20T17:36:29"/>
    <x v="208"/>
    <m/>
    <m/>
    <m/>
    <m/>
    <m/>
    <m/>
    <m/>
    <n v="21"/>
    <m/>
    <n v="1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1"/>
    <x v="134"/>
    <x v="14"/>
    <d v="2026-04-20T17:36:29"/>
    <x v="102"/>
    <n v="7.2"/>
    <n v="18.399999999999999"/>
    <n v="66.400000000000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"/>
    <x v="138"/>
    <x v="18"/>
    <d v="2026-04-20T17:36:30"/>
    <x v="706"/>
    <n v="186"/>
    <n v="241"/>
    <n v="10"/>
    <n v="17"/>
    <n v="37"/>
    <n v="40"/>
    <n v="55"/>
    <n v="128"/>
    <n v="86"/>
    <n v="36"/>
    <m/>
    <n v="2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"/>
    <x v="138"/>
    <x v="18"/>
    <d v="2026-04-20T17:36:30"/>
    <x v="0"/>
    <n v="3"/>
    <n v="3"/>
    <n v="0"/>
    <n v="0"/>
    <n v="1"/>
    <n v="1"/>
    <n v="0"/>
    <n v="4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4"/>
    <x v="138"/>
    <x v="18"/>
    <d v="2026-04-20T17:36:30"/>
    <x v="30"/>
    <n v="0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5"/>
    <x v="138"/>
    <x v="18"/>
    <d v="2026-04-20T17:36:30"/>
    <x v="1"/>
    <n v="4"/>
    <n v="4"/>
    <n v="0"/>
    <n v="3"/>
    <n v="1"/>
    <n v="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"/>
    <x v="138"/>
    <x v="18"/>
    <d v="2026-04-20T17:36:30"/>
    <x v="707"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5"/>
    <x v="138"/>
    <x v="18"/>
    <d v="2026-04-20T17:36:30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"/>
    <x v="138"/>
    <x v="18"/>
    <d v="2026-04-20T17:36:30"/>
    <x v="707"/>
    <n v="198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"/>
    <x v="138"/>
    <x v="18"/>
    <d v="2026-04-20T17:36:30"/>
    <x v="145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0"/>
    <x v="134"/>
    <x v="14"/>
    <d v="2026-04-20T17:36:29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"/>
    <x v="134"/>
    <x v="14"/>
    <d v="2026-04-20T17:36:29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3"/>
    <x v="134"/>
    <x v="14"/>
    <d v="2026-04-20T17:36:29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"/>
    <x v="134"/>
    <x v="14"/>
    <d v="2026-04-20T17:36:29"/>
    <x v="708"/>
    <n v="142"/>
    <n v="145"/>
    <n v="5"/>
    <n v="9"/>
    <n v="32"/>
    <n v="32"/>
    <n v="37"/>
    <n v="96"/>
    <n v="41"/>
    <n v="23"/>
    <m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8"/>
    <x v="136"/>
    <x v="16"/>
    <d v="2026-04-20T17:36:29"/>
    <x v="46"/>
    <m/>
    <m/>
    <m/>
    <n v="3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9"/>
    <x v="136"/>
    <x v="16"/>
    <d v="2026-04-20T17:36:29"/>
    <x v="528"/>
    <m/>
    <m/>
    <m/>
    <m/>
    <m/>
    <n v="116"/>
    <n v="7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0"/>
    <x v="136"/>
    <x v="16"/>
    <d v="2026-04-20T17:36:29"/>
    <x v="137"/>
    <m/>
    <m/>
    <m/>
    <m/>
    <m/>
    <m/>
    <m/>
    <n v="18"/>
    <m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1"/>
    <x v="136"/>
    <x v="16"/>
    <d v="2026-04-20T17:36:29"/>
    <x v="656"/>
    <n v="7.2"/>
    <n v="10.4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3"/>
    <x v="139"/>
    <x v="1"/>
    <d v="2026-04-20T17:36:31"/>
    <x v="393"/>
    <n v="4.07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1"/>
    <x v="139"/>
    <x v="1"/>
    <d v="2026-04-20T17:36:31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2"/>
    <x v="139"/>
    <x v="1"/>
    <d v="2026-04-20T17:36:31"/>
    <x v="1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"/>
    <x v="139"/>
    <x v="1"/>
    <d v="2026-04-20T17:36:31"/>
    <x v="79"/>
    <n v="227"/>
    <n v="318"/>
    <n v="9"/>
    <n v="12"/>
    <n v="51"/>
    <n v="65"/>
    <n v="69"/>
    <n v="126"/>
    <n v="77"/>
    <n v="98"/>
    <m/>
    <n v="15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4"/>
    <x v="139"/>
    <x v="1"/>
    <d v="2026-04-20T17:36:31"/>
    <x v="2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5"/>
    <x v="139"/>
    <x v="1"/>
    <d v="2026-04-20T17:36:31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6"/>
    <x v="139"/>
    <x v="1"/>
    <d v="2026-04-20T17:36:31"/>
    <x v="94"/>
    <m/>
    <m/>
    <n v="6"/>
    <n v="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7"/>
    <x v="139"/>
    <x v="1"/>
    <d v="2026-04-20T17:36:31"/>
    <x v="170"/>
    <m/>
    <m/>
    <m/>
    <m/>
    <m/>
    <n v="3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0"/>
    <x v="136"/>
    <x v="16"/>
    <d v="2026-04-20T17:36:29"/>
    <x v="39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"/>
    <x v="136"/>
    <x v="16"/>
    <d v="2026-04-20T17:36:29"/>
    <x v="39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22"/>
    <x v="136"/>
    <x v="16"/>
    <d v="2026-04-20T17:36:29"/>
    <x v="709"/>
    <n v="4.400000000000000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23"/>
    <x v="136"/>
    <x v="16"/>
    <d v="2026-04-20T17:36:29"/>
    <x v="49"/>
    <n v="2.4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2"/>
    <x v="136"/>
    <x v="16"/>
    <d v="2026-04-20T17:36:29"/>
    <x v="525"/>
    <n v="85"/>
    <n v="105"/>
    <n v="2"/>
    <n v="6"/>
    <n v="15"/>
    <n v="19"/>
    <n v="28"/>
    <n v="58"/>
    <n v="38"/>
    <n v="19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3"/>
    <x v="136"/>
    <x v="16"/>
    <d v="2026-04-20T17:36:29"/>
    <x v="145"/>
    <n v="6"/>
    <n v="3"/>
    <m/>
    <m/>
    <m/>
    <n v="1"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8"/>
    <x v="137"/>
    <x v="17"/>
    <d v="2026-04-20T17:36:30"/>
    <x v="364"/>
    <m/>
    <m/>
    <m/>
    <n v="8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9"/>
    <x v="137"/>
    <x v="17"/>
    <d v="2026-04-20T17:36:30"/>
    <x v="667"/>
    <m/>
    <m/>
    <m/>
    <m/>
    <m/>
    <n v="168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8"/>
    <x v="139"/>
    <x v="1"/>
    <d v="2026-04-20T17:36:31"/>
    <x v="688"/>
    <n v="3.6"/>
    <n v="24"/>
    <n v="28.8"/>
    <n v="15.6"/>
    <n v="29.6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9"/>
    <x v="139"/>
    <x v="1"/>
    <d v="2026-04-20T17:36:31"/>
    <x v="710"/>
    <n v="7.2"/>
    <n v="4"/>
    <n v="56.8"/>
    <n v="8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0"/>
    <x v="139"/>
    <x v="1"/>
    <d v="2026-04-20T17:36:31"/>
    <x v="199"/>
    <n v="12"/>
    <n v="35"/>
    <m/>
    <m/>
    <n v="4"/>
    <n v="3"/>
    <n v="11"/>
    <n v="1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4"/>
    <x v="139"/>
    <x v="1"/>
    <d v="2026-04-20T17:36:31"/>
    <x v="74"/>
    <n v="26"/>
    <n v="20"/>
    <n v="3"/>
    <n v="4"/>
    <n v="23"/>
    <n v="4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"/>
    <x v="139"/>
    <x v="1"/>
    <d v="2026-04-20T17:36:31"/>
    <x v="711"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"/>
    <x v="139"/>
    <x v="1"/>
    <d v="2026-04-20T17:36:31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6"/>
    <x v="139"/>
    <x v="1"/>
    <d v="2026-04-20T17:36:31"/>
    <x v="711"/>
    <n v="413"/>
    <n v="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"/>
    <x v="139"/>
    <x v="1"/>
    <d v="2026-04-20T17:36:31"/>
    <x v="190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3"/>
    <x v="1"/>
    <x v="1"/>
    <d v="2026-04-20T17:36:32"/>
    <x v="143"/>
    <n v="0"/>
    <n v="0"/>
    <n v="7.2"/>
    <n v="12.8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"/>
    <x v="1"/>
    <x v="1"/>
    <d v="2026-04-20T17:36:32"/>
    <x v="712"/>
    <n v="274"/>
    <n v="408"/>
    <n v="6"/>
    <n v="20"/>
    <n v="58"/>
    <n v="61"/>
    <n v="73"/>
    <n v="184"/>
    <n v="119"/>
    <n v="101"/>
    <m/>
    <n v="31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"/>
    <x v="1"/>
    <x v="1"/>
    <d v="2026-04-20T17:36:32"/>
    <x v="48"/>
    <n v="14"/>
    <n v="8"/>
    <n v="0"/>
    <n v="0"/>
    <n v="6"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4"/>
    <x v="1"/>
    <x v="1"/>
    <d v="2026-04-20T17:36:32"/>
    <x v="0"/>
    <n v="4"/>
    <n v="2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5"/>
    <x v="1"/>
    <x v="1"/>
    <d v="2026-04-20T17:36:32"/>
    <x v="15"/>
    <n v="9"/>
    <n v="7"/>
    <n v="0"/>
    <n v="0"/>
    <n v="4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6"/>
    <x v="1"/>
    <x v="1"/>
    <d v="2026-04-20T17:36:32"/>
    <x v="69"/>
    <n v="0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7"/>
    <x v="1"/>
    <x v="1"/>
    <d v="2026-04-20T17:36:32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3"/>
    <x v="1"/>
    <x v="1"/>
    <d v="2026-04-20T17:36:32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0"/>
    <x v="137"/>
    <x v="17"/>
    <d v="2026-04-20T17:36:30"/>
    <x v="60"/>
    <m/>
    <m/>
    <m/>
    <m/>
    <m/>
    <m/>
    <m/>
    <n v="41"/>
    <m/>
    <n v="12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1"/>
    <x v="137"/>
    <x v="17"/>
    <d v="2026-04-20T17:36:30"/>
    <x v="531"/>
    <n v="7.2"/>
    <n v="21.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0"/>
    <x v="137"/>
    <x v="17"/>
    <d v="2026-04-20T17:36:30"/>
    <x v="48"/>
    <m/>
    <m/>
    <m/>
    <n v="0"/>
    <n v="2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"/>
    <x v="138"/>
    <x v="18"/>
    <d v="2026-04-20T17:36:30"/>
    <x v="525"/>
    <m/>
    <m/>
    <m/>
    <n v="8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9"/>
    <x v="138"/>
    <x v="18"/>
    <d v="2026-04-20T17:36:30"/>
    <x v="455"/>
    <m/>
    <m/>
    <m/>
    <m/>
    <m/>
    <n v="256"/>
    <n v="16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0"/>
    <x v="138"/>
    <x v="18"/>
    <d v="2026-04-20T17:36:30"/>
    <x v="122"/>
    <m/>
    <m/>
    <m/>
    <m/>
    <m/>
    <m/>
    <m/>
    <n v="36"/>
    <m/>
    <n v="4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1"/>
    <x v="138"/>
    <x v="18"/>
    <d v="2026-04-20T17:36:30"/>
    <x v="130"/>
    <n v="28"/>
    <n v="45.6"/>
    <n v="10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0"/>
    <x v="138"/>
    <x v="18"/>
    <d v="2026-04-20T17:36:30"/>
    <x v="9"/>
    <m/>
    <m/>
    <m/>
    <n v="2"/>
    <n v="0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8"/>
    <x v="1"/>
    <x v="1"/>
    <d v="2026-04-20T17:36:32"/>
    <x v="148"/>
    <n v="0"/>
    <n v="0"/>
    <n v="4.4000000000000004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0"/>
    <x v="1"/>
    <x v="1"/>
    <d v="2026-04-20T17:36:32"/>
    <x v="86"/>
    <n v="7"/>
    <n v="4"/>
    <m/>
    <m/>
    <m/>
    <n v="1"/>
    <n v="1"/>
    <n v="5"/>
    <n v="3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4"/>
    <x v="1"/>
    <x v="1"/>
    <d v="2026-04-20T17:36:32"/>
    <x v="43"/>
    <n v="1"/>
    <n v="1"/>
    <n v="0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"/>
    <x v="1"/>
    <x v="1"/>
    <d v="2026-04-20T17:36:32"/>
    <x v="713"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"/>
    <x v="1"/>
    <x v="1"/>
    <d v="2026-04-20T17:36:32"/>
    <x v="14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6"/>
    <x v="1"/>
    <x v="1"/>
    <d v="2026-04-20T17:36:32"/>
    <x v="713"/>
    <n v="315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"/>
    <x v="1"/>
    <x v="1"/>
    <d v="2026-04-20T17:36:32"/>
    <x v="147"/>
    <n v="3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5"/>
    <x v="1"/>
    <x v="1"/>
    <d v="2026-04-20T17:36:32"/>
    <x v="216"/>
    <n v="2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"/>
    <x v="138"/>
    <x v="18"/>
    <d v="2026-04-20T17:36:30"/>
    <x v="18"/>
    <m/>
    <n v="0"/>
    <n v="2"/>
    <n v="2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2"/>
    <x v="138"/>
    <x v="18"/>
    <d v="2026-04-20T17:36:30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3"/>
    <x v="138"/>
    <x v="18"/>
    <d v="2026-04-20T17:36:30"/>
    <x v="11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2"/>
    <x v="138"/>
    <x v="18"/>
    <d v="2026-04-20T17:36:30"/>
    <x v="19"/>
    <n v="0"/>
    <n v="5.6"/>
    <n v="4"/>
    <n v="1.2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3"/>
    <x v="138"/>
    <x v="18"/>
    <d v="2026-04-20T17:36:30"/>
    <x v="277"/>
    <n v="0"/>
    <n v="3.6"/>
    <n v="0"/>
    <n v="4"/>
    <n v="0"/>
    <n v="1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8"/>
    <x v="139"/>
    <x v="1"/>
    <d v="2026-04-20T17:36:31"/>
    <x v="432"/>
    <m/>
    <m/>
    <m/>
    <n v="13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9"/>
    <x v="139"/>
    <x v="1"/>
    <d v="2026-04-20T17:36:31"/>
    <x v="714"/>
    <m/>
    <m/>
    <m/>
    <m/>
    <m/>
    <n v="252"/>
    <n v="15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0"/>
    <x v="139"/>
    <x v="1"/>
    <d v="2026-04-20T17:36:31"/>
    <x v="54"/>
    <m/>
    <m/>
    <m/>
    <m/>
    <m/>
    <m/>
    <m/>
    <n v="95"/>
    <m/>
    <n v="26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2"/>
    <x v="3"/>
    <x v="2"/>
    <d v="2026-04-20T17:36:32"/>
    <x v="43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2"/>
    <x v="3"/>
    <x v="2"/>
    <d v="2026-04-20T17:36:32"/>
    <x v="1"/>
    <n v="0"/>
    <n v="0"/>
    <n v="3.6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"/>
    <x v="3"/>
    <x v="2"/>
    <d v="2026-04-20T17:36:32"/>
    <x v="435"/>
    <n v="229"/>
    <n v="342"/>
    <n v="4"/>
    <n v="18"/>
    <n v="41"/>
    <n v="80"/>
    <n v="74"/>
    <n v="158"/>
    <n v="105"/>
    <n v="71"/>
    <m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"/>
    <x v="3"/>
    <x v="2"/>
    <d v="2026-04-20T17:36:32"/>
    <x v="69"/>
    <n v="3"/>
    <n v="1"/>
    <n v="0"/>
    <n v="0"/>
    <n v="2"/>
    <n v="0"/>
    <n v="1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4"/>
    <x v="3"/>
    <x v="2"/>
    <d v="2026-04-20T17:36:32"/>
    <x v="0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5"/>
    <x v="3"/>
    <x v="2"/>
    <d v="2026-04-20T17:36:32"/>
    <x v="43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6"/>
    <x v="3"/>
    <x v="2"/>
    <d v="2026-04-20T17:36:32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7"/>
    <x v="3"/>
    <x v="2"/>
    <d v="2026-04-20T17:36:32"/>
    <x v="9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8"/>
    <x v="3"/>
    <x v="2"/>
    <d v="2026-04-20T17:36:32"/>
    <x v="250"/>
    <n v="0"/>
    <n v="8.8000000000000007"/>
    <n v="0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9"/>
    <x v="3"/>
    <x v="2"/>
    <d v="2026-04-20T17:36:32"/>
    <x v="709"/>
    <n v="0"/>
    <n v="0"/>
    <n v="8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0"/>
    <x v="3"/>
    <x v="2"/>
    <d v="2026-04-20T17:36:32"/>
    <x v="0"/>
    <n v="2"/>
    <n v="4"/>
    <n v="0"/>
    <n v="0"/>
    <n v="0"/>
    <n v="0"/>
    <n v="1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4"/>
    <x v="3"/>
    <x v="2"/>
    <d v="2026-04-20T17:36:32"/>
    <x v="0"/>
    <n v="5"/>
    <n v="1"/>
    <n v="0"/>
    <n v="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"/>
    <x v="3"/>
    <x v="2"/>
    <d v="2026-04-20T17:36:32"/>
    <x v="715"/>
    <n v="8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"/>
    <x v="3"/>
    <x v="2"/>
    <d v="2026-04-20T17:36:32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"/>
    <x v="3"/>
    <x v="2"/>
    <d v="2026-04-20T17:36:32"/>
    <x v="715"/>
    <n v="363"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"/>
    <x v="3"/>
    <x v="2"/>
    <d v="2026-04-20T17:36:32"/>
    <x v="195"/>
    <n v="1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1"/>
    <x v="139"/>
    <x v="1"/>
    <d v="2026-04-20T17:36:31"/>
    <x v="716"/>
    <n v="24.8"/>
    <n v="32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8"/>
    <x v="140"/>
    <x v="1"/>
    <d v="2026-04-20T17:36:31"/>
    <x v="717"/>
    <m/>
    <m/>
    <m/>
    <n v="86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9"/>
    <x v="140"/>
    <x v="1"/>
    <d v="2026-04-20T17:36:31"/>
    <x v="718"/>
    <m/>
    <m/>
    <m/>
    <m/>
    <m/>
    <n v="252"/>
    <n v="20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0"/>
    <x v="140"/>
    <x v="1"/>
    <d v="2026-04-20T17:36:31"/>
    <x v="234"/>
    <m/>
    <m/>
    <m/>
    <m/>
    <m/>
    <m/>
    <m/>
    <n v="43"/>
    <m/>
    <n v="22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1"/>
    <x v="140"/>
    <x v="1"/>
    <d v="2026-04-20T17:36:31"/>
    <x v="245"/>
    <n v="7.2"/>
    <n v="34.4"/>
    <n v="9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0"/>
    <x v="140"/>
    <x v="1"/>
    <d v="2026-04-20T17:36:31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"/>
    <x v="140"/>
    <x v="1"/>
    <d v="2026-04-20T17:36:31"/>
    <x v="1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2"/>
    <x v="140"/>
    <x v="1"/>
    <d v="2026-04-20T17:36:31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4"/>
    <x v="6"/>
    <x v="2"/>
    <d v="2026-04-20T17:36:33"/>
    <x v="30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5"/>
    <x v="6"/>
    <x v="2"/>
    <d v="2026-04-20T17:36:33"/>
    <x v="43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6"/>
    <x v="6"/>
    <x v="2"/>
    <d v="2026-04-20T17:36:33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7"/>
    <x v="6"/>
    <x v="2"/>
    <d v="2026-04-20T17:36:33"/>
    <x v="69"/>
    <m/>
    <m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8"/>
    <x v="6"/>
    <x v="2"/>
    <d v="2026-04-20T17:36:33"/>
    <x v="118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9"/>
    <x v="6"/>
    <x v="2"/>
    <d v="2026-04-20T17:36:33"/>
    <x v="112"/>
    <n v="0"/>
    <n v="0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0"/>
    <x v="6"/>
    <x v="2"/>
    <d v="2026-04-20T17:36:33"/>
    <x v="2"/>
    <n v="0"/>
    <n v="3"/>
    <n v="0"/>
    <n v="0"/>
    <n v="0"/>
    <n v="0"/>
    <n v="1"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4"/>
    <x v="6"/>
    <x v="2"/>
    <d v="2026-04-20T17:36:33"/>
    <x v="2"/>
    <n v="2"/>
    <n v="1"/>
    <n v="0"/>
    <n v="0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4"/>
    <x v="6"/>
    <x v="2"/>
    <d v="2026-04-20T17:36:33"/>
    <x v="719"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5"/>
    <x v="6"/>
    <x v="2"/>
    <d v="2026-04-20T17:36:33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30"/>
    <x v="6"/>
    <x v="2"/>
    <d v="2026-04-20T17:36:3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6"/>
    <x v="6"/>
    <x v="2"/>
    <d v="2026-04-20T17:36:33"/>
    <x v="719"/>
    <n v="228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"/>
    <x v="6"/>
    <x v="2"/>
    <d v="2026-04-20T17:36:33"/>
    <x v="122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32"/>
    <x v="6"/>
    <x v="2"/>
    <d v="2026-04-20T17:36:33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5"/>
    <x v="6"/>
    <x v="2"/>
    <d v="2026-04-20T17:36:33"/>
    <x v="209"/>
    <n v="15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34"/>
    <x v="6"/>
    <x v="2"/>
    <d v="2026-04-20T17:36:33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8"/>
    <x v="1"/>
    <x v="1"/>
    <d v="2026-04-20T17:36:32"/>
    <x v="432"/>
    <m/>
    <m/>
    <m/>
    <n v="122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9"/>
    <x v="1"/>
    <x v="1"/>
    <d v="2026-04-20T17:36:32"/>
    <x v="400"/>
    <m/>
    <m/>
    <m/>
    <m/>
    <m/>
    <n v="366"/>
    <n v="23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0"/>
    <x v="1"/>
    <x v="1"/>
    <d v="2026-04-20T17:36:32"/>
    <x v="207"/>
    <m/>
    <m/>
    <m/>
    <m/>
    <m/>
    <m/>
    <m/>
    <n v="100"/>
    <m/>
    <n v="62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"/>
    <x v="1"/>
    <x v="1"/>
    <d v="2026-04-20T17:36:32"/>
    <x v="468"/>
    <n v="15.2"/>
    <n v="51.2"/>
    <n v="16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0"/>
    <x v="1"/>
    <x v="1"/>
    <d v="2026-04-20T17:36:32"/>
    <x v="15"/>
    <m/>
    <m/>
    <m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"/>
    <x v="1"/>
    <x v="1"/>
    <d v="2026-04-20T17:36:32"/>
    <x v="4"/>
    <m/>
    <m/>
    <n v="4"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2"/>
    <x v="1"/>
    <x v="1"/>
    <d v="2026-04-20T17:36:32"/>
    <x v="277"/>
    <n v="0"/>
    <n v="0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3"/>
    <x v="1"/>
    <x v="1"/>
    <d v="2026-04-20T17:36:32"/>
    <x v="393"/>
    <n v="8.8800000000000008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9"/>
    <x v="2"/>
    <x v="2"/>
    <d v="2026-04-20T17:36:34"/>
    <x v="720"/>
    <m/>
    <m/>
    <m/>
    <m/>
    <m/>
    <n v="414"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0"/>
    <x v="2"/>
    <x v="2"/>
    <d v="2026-04-20T17:36:34"/>
    <x v="425"/>
    <m/>
    <m/>
    <m/>
    <m/>
    <m/>
    <m/>
    <m/>
    <n v="87"/>
    <m/>
    <n v="44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1"/>
    <x v="2"/>
    <x v="2"/>
    <d v="2026-04-20T17:36:34"/>
    <x v="721"/>
    <n v="11.2"/>
    <n v="26.4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0"/>
    <x v="2"/>
    <x v="2"/>
    <d v="2026-04-20T17:36:34"/>
    <x v="63"/>
    <m/>
    <m/>
    <m/>
    <m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"/>
    <x v="2"/>
    <x v="2"/>
    <d v="2026-04-20T17:36:34"/>
    <x v="63"/>
    <m/>
    <m/>
    <m/>
    <m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6"/>
    <x v="2"/>
    <x v="2"/>
    <d v="2026-04-20T17:36:34"/>
    <x v="145"/>
    <m/>
    <m/>
    <m/>
    <m/>
    <m/>
    <m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3"/>
    <x v="2"/>
    <x v="2"/>
    <d v="2026-04-20T17:36:34"/>
    <x v="64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1"/>
    <x v="2"/>
    <x v="2"/>
    <d v="2026-04-20T17:36:34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2"/>
    <x v="2"/>
    <x v="2"/>
    <d v="2026-04-20T17:36:34"/>
    <x v="354"/>
    <m/>
    <n v="3.2"/>
    <n v="0.8"/>
    <n v="5.2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"/>
    <x v="2"/>
    <x v="2"/>
    <d v="2026-04-20T17:36:34"/>
    <x v="722"/>
    <n v="332"/>
    <n v="394"/>
    <n v="6"/>
    <n v="11"/>
    <n v="55"/>
    <n v="96"/>
    <n v="79"/>
    <n v="207"/>
    <n v="135"/>
    <n v="87"/>
    <m/>
    <n v="22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"/>
    <x v="2"/>
    <x v="2"/>
    <d v="2026-04-20T17:36:34"/>
    <x v="39"/>
    <n v="8"/>
    <n v="10"/>
    <m/>
    <m/>
    <m/>
    <m/>
    <n v="1"/>
    <n v="7"/>
    <n v="7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4"/>
    <x v="2"/>
    <x v="2"/>
    <d v="2026-04-20T17:36:34"/>
    <x v="90"/>
    <m/>
    <n v="5"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5"/>
    <x v="2"/>
    <x v="2"/>
    <d v="2026-04-20T17:36:34"/>
    <x v="0"/>
    <n v="2"/>
    <n v="4"/>
    <m/>
    <n v="1"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6"/>
    <x v="2"/>
    <x v="2"/>
    <d v="2026-04-20T17:36:34"/>
    <x v="18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7"/>
    <x v="2"/>
    <x v="2"/>
    <d v="2026-04-20T17:36:34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8"/>
    <x v="2"/>
    <x v="2"/>
    <d v="2026-04-20T17:36:34"/>
    <x v="723"/>
    <m/>
    <n v="8"/>
    <n v="2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1"/>
    <x v="1"/>
    <x v="1"/>
    <d v="2026-04-20T17:36:32"/>
    <x v="19"/>
    <n v="0"/>
    <n v="4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2"/>
    <x v="1"/>
    <x v="1"/>
    <d v="2026-04-20T17:36:32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2"/>
    <x v="1"/>
    <x v="1"/>
    <d v="2026-04-20T17:36:32"/>
    <x v="724"/>
    <n v="0"/>
    <n v="0"/>
    <n v="6.8"/>
    <n v="22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8"/>
    <x v="3"/>
    <x v="2"/>
    <d v="2026-04-20T17:36:32"/>
    <x v="725"/>
    <m/>
    <m/>
    <m/>
    <n v="16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9"/>
    <x v="3"/>
    <x v="2"/>
    <d v="2026-04-20T17:36:32"/>
    <x v="726"/>
    <m/>
    <m/>
    <m/>
    <m/>
    <m/>
    <n v="316"/>
    <n v="194"/>
    <n v="6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0"/>
    <x v="3"/>
    <x v="2"/>
    <d v="2026-04-20T17:36:32"/>
    <x v="150"/>
    <m/>
    <m/>
    <m/>
    <m/>
    <m/>
    <m/>
    <m/>
    <n v="71"/>
    <m/>
    <n v="2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1"/>
    <x v="3"/>
    <x v="2"/>
    <d v="2026-04-20T17:36:32"/>
    <x v="727"/>
    <n v="13.6"/>
    <n v="70.400000000000006"/>
    <n v="1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0"/>
    <x v="3"/>
    <x v="2"/>
    <d v="2026-04-20T17:36:32"/>
    <x v="69"/>
    <m/>
    <m/>
    <m/>
    <n v="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9"/>
    <x v="2"/>
    <x v="2"/>
    <d v="2026-04-20T17:36:34"/>
    <x v="10"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0"/>
    <x v="2"/>
    <x v="2"/>
    <d v="2026-04-20T17:36:34"/>
    <x v="86"/>
    <n v="8"/>
    <n v="3"/>
    <m/>
    <m/>
    <n v="1"/>
    <n v="2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4"/>
    <x v="2"/>
    <x v="2"/>
    <d v="2026-04-20T17:36:34"/>
    <x v="39"/>
    <n v="14"/>
    <n v="4"/>
    <m/>
    <n v="4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"/>
    <x v="2"/>
    <x v="2"/>
    <d v="2026-04-20T17:36:34"/>
    <x v="728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"/>
    <x v="2"/>
    <x v="2"/>
    <d v="2026-04-20T17:36:34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"/>
    <x v="2"/>
    <x v="2"/>
    <d v="2026-04-20T17:36:34"/>
    <x v="728"/>
    <n v="437"/>
    <n v="7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"/>
    <x v="2"/>
    <x v="2"/>
    <d v="2026-04-20T17:36:34"/>
    <x v="414"/>
    <n v="27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5"/>
    <x v="2"/>
    <x v="2"/>
    <d v="2026-04-20T17:36:34"/>
    <x v="137"/>
    <n v="1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2"/>
    <x v="4"/>
    <x v="3"/>
    <d v="2026-04-20T17:36:34"/>
    <x v="69"/>
    <n v="0"/>
    <n v="0"/>
    <n v="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"/>
    <x v="4"/>
    <x v="3"/>
    <d v="2026-04-20T17:36:34"/>
    <x v="76"/>
    <n v="15"/>
    <n v="36"/>
    <n v="0"/>
    <n v="2"/>
    <n v="7"/>
    <n v="1"/>
    <n v="3"/>
    <n v="17"/>
    <n v="6"/>
    <n v="1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"/>
    <x v="4"/>
    <x v="3"/>
    <d v="2026-04-20T17:36:34"/>
    <x v="30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5"/>
    <x v="4"/>
    <x v="3"/>
    <d v="2026-04-20T17:36:34"/>
    <x v="30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4"/>
    <x v="4"/>
    <x v="3"/>
    <d v="2026-04-20T17:36:34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"/>
    <x v="4"/>
    <x v="3"/>
    <d v="2026-04-20T17:36:3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6"/>
    <x v="4"/>
    <x v="3"/>
    <d v="2026-04-20T17:36:34"/>
    <x v="382"/>
    <n v="3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"/>
    <x v="4"/>
    <x v="3"/>
    <d v="2026-04-20T17:36:34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"/>
    <x v="3"/>
    <x v="2"/>
    <d v="2026-04-20T17:36:32"/>
    <x v="0"/>
    <m/>
    <n v="0"/>
    <n v="2"/>
    <n v="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2"/>
    <x v="3"/>
    <x v="2"/>
    <d v="2026-04-20T17:36:32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3"/>
    <x v="3"/>
    <x v="2"/>
    <d v="2026-04-20T17:36:32"/>
    <x v="34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1"/>
    <x v="3"/>
    <x v="2"/>
    <d v="2026-04-20T17:36:32"/>
    <x v="49"/>
    <n v="0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8"/>
    <x v="6"/>
    <x v="2"/>
    <d v="2026-04-20T17:36:33"/>
    <x v="35"/>
    <m/>
    <m/>
    <m/>
    <n v="12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9"/>
    <x v="6"/>
    <x v="2"/>
    <d v="2026-04-20T17:36:33"/>
    <x v="447"/>
    <m/>
    <m/>
    <m/>
    <m/>
    <m/>
    <n v="278"/>
    <n v="22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0"/>
    <x v="6"/>
    <x v="2"/>
    <d v="2026-04-20T17:36:33"/>
    <x v="244"/>
    <m/>
    <m/>
    <m/>
    <m/>
    <m/>
    <m/>
    <m/>
    <n v="64"/>
    <m/>
    <n v="14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1"/>
    <x v="6"/>
    <x v="2"/>
    <d v="2026-04-20T17:36:33"/>
    <x v="38"/>
    <n v="8"/>
    <n v="72"/>
    <n v="139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0"/>
    <x v="5"/>
    <x v="4"/>
    <d v="2026-04-20T17:36:35"/>
    <x v="213"/>
    <m/>
    <m/>
    <m/>
    <m/>
    <m/>
    <m/>
    <m/>
    <n v="31"/>
    <m/>
    <n v="36"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1"/>
    <x v="5"/>
    <x v="4"/>
    <d v="2026-04-20T17:36:35"/>
    <x v="729"/>
    <n v="4"/>
    <n v="21.6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0"/>
    <x v="5"/>
    <x v="4"/>
    <d v="2026-04-20T17:36:35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"/>
    <x v="5"/>
    <x v="4"/>
    <d v="2026-04-20T17:36:35"/>
    <x v="18"/>
    <m/>
    <m/>
    <n v="4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2"/>
    <x v="5"/>
    <x v="4"/>
    <d v="2026-04-20T17:36:35"/>
    <x v="277"/>
    <m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2"/>
    <x v="5"/>
    <x v="4"/>
    <d v="2026-04-20T17:36:35"/>
    <x v="231"/>
    <m/>
    <m/>
    <n v="4.4000000000000004"/>
    <n v="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"/>
    <x v="5"/>
    <x v="4"/>
    <d v="2026-04-20T17:36:35"/>
    <x v="376"/>
    <n v="121"/>
    <n v="173"/>
    <n v="3"/>
    <n v="7"/>
    <n v="17"/>
    <n v="24"/>
    <n v="37"/>
    <n v="71"/>
    <n v="62"/>
    <n v="34"/>
    <m/>
    <n v="18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"/>
    <x v="5"/>
    <x v="4"/>
    <d v="2026-04-20T17:36:35"/>
    <x v="14"/>
    <n v="3"/>
    <n v="4"/>
    <m/>
    <n v="1"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5"/>
    <x v="5"/>
    <x v="4"/>
    <d v="2026-04-20T17:36:35"/>
    <x v="2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7"/>
    <x v="5"/>
    <x v="4"/>
    <d v="2026-04-20T17:36:3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0"/>
    <x v="5"/>
    <x v="4"/>
    <d v="2026-04-20T17:36:35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"/>
    <x v="5"/>
    <x v="4"/>
    <d v="2026-04-20T17:36:35"/>
    <x v="44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"/>
    <x v="5"/>
    <x v="4"/>
    <d v="2026-04-20T17:36:35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"/>
    <x v="5"/>
    <x v="4"/>
    <d v="2026-04-20T17:36:35"/>
    <x v="44"/>
    <n v="185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"/>
    <x v="5"/>
    <x v="4"/>
    <d v="2026-04-20T17:36:35"/>
    <x v="170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5"/>
    <x v="5"/>
    <x v="4"/>
    <d v="2026-04-20T17:36:35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0"/>
    <x v="6"/>
    <x v="2"/>
    <d v="2026-04-20T17:36:33"/>
    <x v="39"/>
    <m/>
    <m/>
    <m/>
    <n v="2"/>
    <n v="0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"/>
    <x v="6"/>
    <x v="2"/>
    <d v="2026-04-20T17:36:33"/>
    <x v="21"/>
    <m/>
    <n v="0"/>
    <n v="6"/>
    <n v="2"/>
    <n v="0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2"/>
    <x v="6"/>
    <x v="2"/>
    <d v="2026-04-20T17:36:33"/>
    <x v="91"/>
    <n v="5.6"/>
    <n v="0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1"/>
    <x v="6"/>
    <x v="2"/>
    <d v="2026-04-20T17:36:33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2"/>
    <x v="6"/>
    <x v="2"/>
    <d v="2026-04-20T17:36:33"/>
    <x v="118"/>
    <n v="0"/>
    <n v="0"/>
    <n v="0.8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"/>
    <x v="6"/>
    <x v="2"/>
    <d v="2026-04-20T17:36:33"/>
    <x v="673"/>
    <n v="217"/>
    <n v="348"/>
    <n v="4"/>
    <n v="21"/>
    <n v="53"/>
    <n v="60"/>
    <n v="72"/>
    <n v="139"/>
    <n v="113"/>
    <n v="66"/>
    <m/>
    <n v="7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3"/>
    <x v="6"/>
    <x v="2"/>
    <d v="2026-04-20T17:36:33"/>
    <x v="13"/>
    <n v="10"/>
    <n v="5"/>
    <n v="3"/>
    <n v="0"/>
    <n v="3"/>
    <n v="1"/>
    <n v="0"/>
    <n v="5"/>
    <n v="3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"/>
    <x v="2"/>
    <x v="2"/>
    <d v="2026-04-20T17:36:34"/>
    <x v="730"/>
    <m/>
    <m/>
    <m/>
    <n v="192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"/>
    <x v="7"/>
    <x v="5"/>
    <d v="2026-04-20T17:36:35"/>
    <x v="731"/>
    <m/>
    <m/>
    <m/>
    <m/>
    <m/>
    <n v="226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0"/>
    <x v="7"/>
    <x v="5"/>
    <d v="2026-04-20T17:36:35"/>
    <x v="55"/>
    <m/>
    <m/>
    <m/>
    <m/>
    <m/>
    <m/>
    <m/>
    <n v="33"/>
    <m/>
    <n v="26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1"/>
    <x v="7"/>
    <x v="5"/>
    <d v="2026-04-20T17:36:35"/>
    <x v="260"/>
    <n v="4.8"/>
    <n v="10.4"/>
    <n v="7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0"/>
    <x v="7"/>
    <x v="5"/>
    <d v="2026-04-20T17:36:35"/>
    <x v="21"/>
    <m/>
    <m/>
    <m/>
    <n v="4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"/>
    <x v="7"/>
    <x v="5"/>
    <d v="2026-04-20T17:36:35"/>
    <x v="92"/>
    <m/>
    <m/>
    <n v="2"/>
    <n v="4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6"/>
    <x v="7"/>
    <x v="5"/>
    <d v="2026-04-20T17:36:35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2"/>
    <x v="7"/>
    <x v="5"/>
    <d v="2026-04-20T17:36:35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2"/>
    <x v="7"/>
    <x v="5"/>
    <d v="2026-04-20T17:36:35"/>
    <x v="0"/>
    <m/>
    <m/>
    <n v="3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3"/>
    <x v="7"/>
    <x v="5"/>
    <d v="2026-04-20T17:36:35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"/>
    <x v="7"/>
    <x v="5"/>
    <d v="2026-04-20T17:36:35"/>
    <x v="375"/>
    <n v="157"/>
    <n v="206"/>
    <n v="3"/>
    <n v="5"/>
    <n v="26"/>
    <n v="25"/>
    <n v="49"/>
    <n v="113"/>
    <n v="80"/>
    <n v="33"/>
    <m/>
    <n v="13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"/>
    <x v="7"/>
    <x v="5"/>
    <d v="2026-04-20T17:36:35"/>
    <x v="10"/>
    <n v="8"/>
    <n v="6"/>
    <m/>
    <m/>
    <n v="1"/>
    <n v="2"/>
    <n v="2"/>
    <n v="6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5"/>
    <x v="7"/>
    <x v="5"/>
    <d v="2026-04-20T17:36:35"/>
    <x v="2"/>
    <m/>
    <n v="3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"/>
    <x v="7"/>
    <x v="5"/>
    <d v="2026-04-20T17:36:35"/>
    <x v="643"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"/>
    <x v="7"/>
    <x v="5"/>
    <d v="2026-04-20T17:36:3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"/>
    <x v="7"/>
    <x v="5"/>
    <d v="2026-04-20T17:36:35"/>
    <x v="643"/>
    <n v="291"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"/>
    <x v="7"/>
    <x v="5"/>
    <d v="2026-04-20T17:36:35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"/>
    <x v="9"/>
    <x v="7"/>
    <d v="2026-04-20T17:36:36"/>
    <x v="43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5"/>
    <x v="9"/>
    <x v="7"/>
    <d v="2026-04-20T17:36:36"/>
    <x v="43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"/>
    <x v="9"/>
    <x v="7"/>
    <d v="2026-04-20T17:36:36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"/>
    <x v="9"/>
    <x v="7"/>
    <d v="2026-04-20T17:36:36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7"/>
    <x v="9"/>
    <x v="7"/>
    <d v="2026-04-20T17:36:3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6"/>
    <x v="9"/>
    <x v="7"/>
    <d v="2026-04-20T17:36:36"/>
    <x v="179"/>
    <n v="48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"/>
    <x v="9"/>
    <x v="7"/>
    <d v="2026-04-20T17:36:36"/>
    <x v="13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8"/>
    <x v="9"/>
    <x v="7"/>
    <d v="2026-04-20T17:36:3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0"/>
    <x v="10"/>
    <x v="4"/>
    <d v="2026-04-20T17:36:37"/>
    <x v="1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"/>
    <x v="10"/>
    <x v="4"/>
    <d v="2026-04-20T17:36:37"/>
    <x v="1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"/>
    <x v="10"/>
    <x v="4"/>
    <d v="2026-04-20T17:36:37"/>
    <x v="75"/>
    <n v="42"/>
    <n v="64"/>
    <n v="1"/>
    <n v="3"/>
    <n v="3"/>
    <n v="18"/>
    <n v="10"/>
    <n v="36"/>
    <n v="19"/>
    <n v="9"/>
    <m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"/>
    <x v="10"/>
    <x v="4"/>
    <d v="2026-04-20T17:36:37"/>
    <x v="69"/>
    <n v="1"/>
    <n v="3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"/>
    <x v="10"/>
    <x v="4"/>
    <d v="2026-04-20T17:36:37"/>
    <x v="529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"/>
    <x v="10"/>
    <x v="4"/>
    <d v="2026-04-20T17:36:37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6"/>
    <x v="10"/>
    <x v="4"/>
    <d v="2026-04-20T17:36:37"/>
    <x v="529"/>
    <n v="127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"/>
    <x v="10"/>
    <x v="4"/>
    <d v="2026-04-20T17:36:37"/>
    <x v="45"/>
    <n v="2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8"/>
    <x v="4"/>
    <x v="3"/>
    <d v="2026-04-20T17:36:34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9"/>
    <x v="4"/>
    <x v="3"/>
    <d v="2026-04-20T17:36:34"/>
    <x v="74"/>
    <m/>
    <m/>
    <m/>
    <m/>
    <m/>
    <n v="34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0"/>
    <x v="4"/>
    <x v="3"/>
    <d v="2026-04-20T17:36:34"/>
    <x v="13"/>
    <m/>
    <m/>
    <m/>
    <m/>
    <m/>
    <m/>
    <m/>
    <n v="1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"/>
    <x v="4"/>
    <x v="3"/>
    <d v="2026-04-20T17:36:34"/>
    <x v="174"/>
    <n v="0"/>
    <n v="8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0"/>
    <x v="4"/>
    <x v="3"/>
    <d v="2026-04-20T17:36:34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"/>
    <x v="4"/>
    <x v="3"/>
    <d v="2026-04-20T17:36:34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"/>
    <x v="5"/>
    <x v="4"/>
    <d v="2026-04-20T17:36:35"/>
    <x v="175"/>
    <m/>
    <m/>
    <m/>
    <n v="48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9"/>
    <x v="5"/>
    <x v="4"/>
    <d v="2026-04-20T17:36:35"/>
    <x v="530"/>
    <m/>
    <m/>
    <m/>
    <m/>
    <m/>
    <n v="142"/>
    <n v="123"/>
    <n v="3"/>
    <m/>
    <m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2"/>
    <x v="11"/>
    <x v="4"/>
    <d v="2026-04-20T17:36:37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3"/>
    <x v="11"/>
    <x v="4"/>
    <d v="2026-04-20T17:36:37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"/>
    <x v="11"/>
    <x v="4"/>
    <d v="2026-04-20T17:36:37"/>
    <x v="93"/>
    <n v="24"/>
    <n v="45"/>
    <m/>
    <n v="1"/>
    <m/>
    <n v="9"/>
    <n v="6"/>
    <n v="22"/>
    <n v="17"/>
    <n v="10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5"/>
    <x v="11"/>
    <x v="4"/>
    <d v="2026-04-20T17:36:37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"/>
    <x v="11"/>
    <x v="4"/>
    <d v="2026-04-20T17:36:37"/>
    <x v="384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"/>
    <x v="11"/>
    <x v="4"/>
    <d v="2026-04-20T17:36:37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"/>
    <x v="11"/>
    <x v="4"/>
    <d v="2026-04-20T17:36:37"/>
    <x v="384"/>
    <n v="102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"/>
    <x v="11"/>
    <x v="4"/>
    <d v="2026-04-20T17:36:37"/>
    <x v="15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6"/>
    <x v="12"/>
    <x v="1"/>
    <d v="2026-04-20T17:36:3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2"/>
    <x v="12"/>
    <x v="1"/>
    <d v="2026-04-20T17:36:38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3"/>
    <x v="12"/>
    <x v="1"/>
    <d v="2026-04-20T17:36:38"/>
    <x v="177"/>
    <n v="8.880000000000000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2"/>
    <x v="12"/>
    <x v="1"/>
    <d v="2026-04-20T17:36:38"/>
    <x v="92"/>
    <n v="0"/>
    <n v="0"/>
    <n v="12"/>
    <n v="6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3"/>
    <x v="12"/>
    <x v="1"/>
    <d v="2026-04-20T17:36:38"/>
    <x v="11"/>
    <n v="0"/>
    <n v="0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"/>
    <x v="12"/>
    <x v="1"/>
    <d v="2026-04-20T17:36:38"/>
    <x v="732"/>
    <n v="284"/>
    <n v="452"/>
    <n v="16"/>
    <n v="27"/>
    <n v="61"/>
    <n v="85"/>
    <n v="81"/>
    <n v="184"/>
    <n v="92"/>
    <n v="118"/>
    <m/>
    <n v="20"/>
    <n v="17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"/>
    <x v="12"/>
    <x v="1"/>
    <d v="2026-04-20T17:36:38"/>
    <x v="15"/>
    <n v="11"/>
    <n v="5"/>
    <m/>
    <m/>
    <n v="2"/>
    <n v="1"/>
    <n v="3"/>
    <n v="5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4"/>
    <x v="12"/>
    <x v="1"/>
    <d v="2026-04-20T17:36:38"/>
    <x v="43"/>
    <n v="1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5"/>
    <x v="12"/>
    <x v="1"/>
    <d v="2026-04-20T17:36:38"/>
    <x v="145"/>
    <n v="5"/>
    <n v="4"/>
    <n v="0"/>
    <n v="0"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6"/>
    <x v="12"/>
    <x v="1"/>
    <d v="2026-04-20T17:36:38"/>
    <x v="39"/>
    <n v="4"/>
    <n v="0"/>
    <n v="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7"/>
    <x v="12"/>
    <x v="1"/>
    <d v="2026-04-20T17:36:38"/>
    <x v="1"/>
    <m/>
    <m/>
    <m/>
    <m/>
    <m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3"/>
    <x v="12"/>
    <x v="1"/>
    <d v="2026-04-20T17:36:38"/>
    <x v="3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8"/>
    <x v="12"/>
    <x v="1"/>
    <d v="2026-04-20T17:36:38"/>
    <x v="20"/>
    <n v="9.6"/>
    <n v="8"/>
    <n v="18.8"/>
    <n v="4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9"/>
    <x v="12"/>
    <x v="1"/>
    <d v="2026-04-20T17:36:38"/>
    <x v="10"/>
    <n v="0"/>
    <n v="0"/>
    <n v="1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0"/>
    <x v="12"/>
    <x v="1"/>
    <d v="2026-04-20T17:36:38"/>
    <x v="10"/>
    <n v="6"/>
    <n v="8"/>
    <n v="2"/>
    <n v="0"/>
    <n v="0"/>
    <n v="4"/>
    <n v="3"/>
    <n v="2"/>
    <n v="2"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4"/>
    <x v="12"/>
    <x v="1"/>
    <d v="2026-04-20T17:36:38"/>
    <x v="15"/>
    <n v="7"/>
    <n v="9"/>
    <n v="2"/>
    <n v="2"/>
    <n v="9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"/>
    <x v="12"/>
    <x v="1"/>
    <d v="2026-04-20T17:36:38"/>
    <x v="733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"/>
    <x v="12"/>
    <x v="1"/>
    <d v="2026-04-20T17:36:38"/>
    <x v="15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9"/>
    <x v="12"/>
    <x v="1"/>
    <d v="2026-04-20T17:36:3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0"/>
    <x v="12"/>
    <x v="1"/>
    <d v="2026-04-20T17:36:38"/>
    <x v="412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6"/>
    <x v="12"/>
    <x v="1"/>
    <d v="2026-04-20T17:36:38"/>
    <x v="733"/>
    <n v="371"/>
    <n v="6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"/>
    <x v="12"/>
    <x v="1"/>
    <d v="2026-04-20T17:36:38"/>
    <x v="150"/>
    <n v="34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1"/>
    <x v="12"/>
    <x v="1"/>
    <d v="2026-04-20T17:36:3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2"/>
    <x v="12"/>
    <x v="1"/>
    <d v="2026-04-20T17:36:38"/>
    <x v="412"/>
    <n v="3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"/>
    <x v="7"/>
    <x v="5"/>
    <d v="2026-04-20T17:36:35"/>
    <x v="158"/>
    <m/>
    <m/>
    <m/>
    <n v="5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"/>
    <x v="8"/>
    <x v="6"/>
    <d v="2026-04-20T17:36:36"/>
    <x v="169"/>
    <m/>
    <m/>
    <m/>
    <n v="4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9"/>
    <x v="8"/>
    <x v="6"/>
    <d v="2026-04-20T17:36:36"/>
    <x v="338"/>
    <m/>
    <m/>
    <m/>
    <m/>
    <m/>
    <n v="96"/>
    <n v="5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0"/>
    <x v="8"/>
    <x v="6"/>
    <d v="2026-04-20T17:36:36"/>
    <x v="137"/>
    <m/>
    <m/>
    <m/>
    <m/>
    <m/>
    <m/>
    <m/>
    <n v="18"/>
    <m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1"/>
    <x v="8"/>
    <x v="6"/>
    <d v="2026-04-20T17:36:36"/>
    <x v="326"/>
    <n v="6.4"/>
    <n v="8.8000000000000007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2"/>
    <x v="8"/>
    <x v="6"/>
    <d v="2026-04-20T17:36:36"/>
    <x v="69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"/>
    <x v="8"/>
    <x v="6"/>
    <d v="2026-04-20T17:36:36"/>
    <x v="257"/>
    <n v="54"/>
    <n v="96"/>
    <n v="3"/>
    <n v="3"/>
    <n v="10"/>
    <n v="21"/>
    <n v="13"/>
    <n v="48"/>
    <n v="30"/>
    <n v="18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5"/>
    <x v="8"/>
    <x v="6"/>
    <d v="2026-04-20T17:36:36"/>
    <x v="43"/>
    <m/>
    <n v="2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"/>
    <x v="8"/>
    <x v="6"/>
    <d v="2026-04-20T17:36:36"/>
    <x v="496"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"/>
    <x v="8"/>
    <x v="6"/>
    <d v="2026-04-20T17:36:36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"/>
    <x v="8"/>
    <x v="6"/>
    <d v="2026-04-20T17:36:36"/>
    <x v="496"/>
    <n v="141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"/>
    <x v="8"/>
    <x v="6"/>
    <d v="2026-04-20T17:36:36"/>
    <x v="13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"/>
    <x v="9"/>
    <x v="7"/>
    <d v="2026-04-20T17:36:3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"/>
    <x v="9"/>
    <x v="7"/>
    <d v="2026-04-20T17:36:36"/>
    <x v="196"/>
    <m/>
    <m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0"/>
    <x v="9"/>
    <x v="7"/>
    <d v="2026-04-20T17:36:36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1"/>
    <x v="9"/>
    <x v="7"/>
    <d v="2026-04-20T17:36:36"/>
    <x v="65"/>
    <m/>
    <n v="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0"/>
    <x v="14"/>
    <x v="9"/>
    <d v="2026-04-20T17:36:39"/>
    <x v="216"/>
    <m/>
    <m/>
    <m/>
    <m/>
    <m/>
    <m/>
    <m/>
    <n v="23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1"/>
    <x v="14"/>
    <x v="9"/>
    <d v="2026-04-20T17:36:39"/>
    <x v="635"/>
    <n v="4"/>
    <n v="2.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0"/>
    <x v="14"/>
    <x v="9"/>
    <d v="2026-04-20T17:36:3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"/>
    <x v="14"/>
    <x v="9"/>
    <d v="2026-04-20T17:36:39"/>
    <x v="69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2"/>
    <x v="14"/>
    <x v="9"/>
    <d v="2026-04-20T17:36:3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22"/>
    <x v="14"/>
    <x v="9"/>
    <d v="2026-04-20T17:36:39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23"/>
    <x v="14"/>
    <x v="9"/>
    <d v="2026-04-20T17:36:39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2"/>
    <x v="14"/>
    <x v="9"/>
    <d v="2026-04-20T17:36:39"/>
    <x v="366"/>
    <n v="60"/>
    <n v="125"/>
    <n v="1"/>
    <n v="1"/>
    <n v="9"/>
    <n v="24"/>
    <n v="23"/>
    <n v="55"/>
    <n v="33"/>
    <n v="24"/>
    <m/>
    <n v="7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0"/>
    <x v="9"/>
    <x v="7"/>
    <d v="2026-04-20T17:36:36"/>
    <x v="69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"/>
    <x v="9"/>
    <x v="7"/>
    <d v="2026-04-20T17:36:36"/>
    <x v="69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2"/>
    <x v="9"/>
    <x v="7"/>
    <d v="2026-04-20T17:36:36"/>
    <x v="49"/>
    <m/>
    <m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"/>
    <x v="9"/>
    <x v="7"/>
    <d v="2026-04-20T17:36:36"/>
    <x v="208"/>
    <n v="16"/>
    <n v="23"/>
    <m/>
    <n v="1"/>
    <n v="6"/>
    <n v="1"/>
    <n v="1"/>
    <n v="12"/>
    <n v="1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8"/>
    <x v="10"/>
    <x v="4"/>
    <d v="2026-04-20T17:36:37"/>
    <x v="122"/>
    <m/>
    <m/>
    <m/>
    <n v="3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9"/>
    <x v="10"/>
    <x v="4"/>
    <d v="2026-04-20T17:36:37"/>
    <x v="37"/>
    <m/>
    <m/>
    <m/>
    <m/>
    <m/>
    <n v="72"/>
    <n v="3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0"/>
    <x v="10"/>
    <x v="4"/>
    <d v="2026-04-20T17:36:37"/>
    <x v="144"/>
    <m/>
    <m/>
    <m/>
    <m/>
    <m/>
    <m/>
    <m/>
    <n v="8"/>
    <m/>
    <n v="8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1"/>
    <x v="10"/>
    <x v="4"/>
    <d v="2026-04-20T17:36:37"/>
    <x v="354"/>
    <n v="1.6"/>
    <n v="7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3"/>
    <x v="14"/>
    <x v="9"/>
    <d v="2026-04-20T17:36:39"/>
    <x v="43"/>
    <n v="1"/>
    <n v="1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5"/>
    <x v="14"/>
    <x v="9"/>
    <d v="2026-04-20T17:36:39"/>
    <x v="43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7"/>
    <x v="14"/>
    <x v="9"/>
    <d v="2026-04-20T17:36:3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20"/>
    <x v="14"/>
    <x v="9"/>
    <d v="2026-04-20T17:36:39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4"/>
    <x v="14"/>
    <x v="9"/>
    <d v="2026-04-20T17:36:39"/>
    <x v="351"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5"/>
    <x v="14"/>
    <x v="9"/>
    <d v="2026-04-20T17:36:39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6"/>
    <x v="14"/>
    <x v="9"/>
    <d v="2026-04-20T17:36:39"/>
    <x v="351"/>
    <n v="162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"/>
    <x v="14"/>
    <x v="9"/>
    <d v="2026-04-20T17:36:39"/>
    <x v="2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3"/>
    <x v="18"/>
    <x v="9"/>
    <d v="2026-04-20T17:36:39"/>
    <x v="628"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1"/>
    <x v="18"/>
    <x v="9"/>
    <d v="2026-04-20T17:36:39"/>
    <x v="91"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2"/>
    <x v="18"/>
    <x v="9"/>
    <d v="2026-04-20T17:36:39"/>
    <x v="16"/>
    <m/>
    <n v="4"/>
    <n v="18"/>
    <n v="13.6"/>
    <n v="3.2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3"/>
    <x v="18"/>
    <x v="9"/>
    <d v="2026-04-20T17:36:39"/>
    <x v="219"/>
    <n v="1.2"/>
    <m/>
    <n v="4"/>
    <n v="2.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"/>
    <x v="18"/>
    <x v="9"/>
    <d v="2026-04-20T17:36:39"/>
    <x v="381"/>
    <n v="251"/>
    <n v="404"/>
    <n v="9"/>
    <n v="11"/>
    <n v="43"/>
    <n v="57"/>
    <n v="64"/>
    <n v="171"/>
    <n v="141"/>
    <n v="82"/>
    <m/>
    <n v="30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3"/>
    <x v="18"/>
    <x v="9"/>
    <d v="2026-04-20T17:36:39"/>
    <x v="86"/>
    <n v="1"/>
    <n v="10"/>
    <m/>
    <m/>
    <m/>
    <n v="2"/>
    <m/>
    <n v="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4"/>
    <x v="18"/>
    <x v="9"/>
    <d v="2026-04-20T17:36:39"/>
    <x v="90"/>
    <n v="3"/>
    <n v="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5"/>
    <x v="18"/>
    <x v="9"/>
    <d v="2026-04-20T17:36:39"/>
    <x v="26"/>
    <n v="10"/>
    <n v="7"/>
    <n v="1"/>
    <n v="1"/>
    <n v="6"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"/>
    <x v="11"/>
    <x v="4"/>
    <d v="2026-04-20T17:36:37"/>
    <x v="63"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"/>
    <x v="11"/>
    <x v="4"/>
    <d v="2026-04-20T17:36:37"/>
    <x v="408"/>
    <m/>
    <m/>
    <m/>
    <m/>
    <m/>
    <n v="44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0"/>
    <x v="11"/>
    <x v="4"/>
    <d v="2026-04-20T17:36:37"/>
    <x v="15"/>
    <m/>
    <m/>
    <m/>
    <m/>
    <m/>
    <m/>
    <m/>
    <n v="10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1"/>
    <x v="11"/>
    <x v="4"/>
    <d v="2026-04-20T17:36:37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"/>
    <x v="12"/>
    <x v="1"/>
    <d v="2026-04-20T17:36:38"/>
    <x v="734"/>
    <m/>
    <m/>
    <m/>
    <n v="17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9"/>
    <x v="12"/>
    <x v="1"/>
    <d v="2026-04-20T17:36:38"/>
    <x v="180"/>
    <m/>
    <m/>
    <m/>
    <m/>
    <m/>
    <n v="368"/>
    <n v="183"/>
    <n v="5"/>
    <m/>
    <n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0"/>
    <x v="12"/>
    <x v="1"/>
    <d v="2026-04-20T17:36:38"/>
    <x v="126"/>
    <m/>
    <m/>
    <m/>
    <m/>
    <m/>
    <m/>
    <m/>
    <n v="113"/>
    <m/>
    <n v="40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1"/>
    <x v="12"/>
    <x v="1"/>
    <d v="2026-04-20T17:36:38"/>
    <x v="22"/>
    <n v="40.799999999999997"/>
    <n v="76.8"/>
    <n v="17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6"/>
    <x v="18"/>
    <x v="9"/>
    <d v="2026-04-20T17:36:39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7"/>
    <x v="18"/>
    <x v="9"/>
    <d v="2026-04-20T17:36:39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0"/>
    <x v="18"/>
    <x v="9"/>
    <d v="2026-04-20T17:36:39"/>
    <x v="1"/>
    <n v="6"/>
    <n v="2"/>
    <m/>
    <m/>
    <m/>
    <n v="1"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4"/>
    <x v="18"/>
    <x v="9"/>
    <d v="2026-04-20T17:36:39"/>
    <x v="73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5"/>
    <x v="18"/>
    <x v="9"/>
    <d v="2026-04-20T17:36:39"/>
    <x v="33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6"/>
    <x v="18"/>
    <x v="9"/>
    <d v="2026-04-20T17:36:39"/>
    <x v="735"/>
    <n v="363"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"/>
    <x v="18"/>
    <x v="9"/>
    <d v="2026-04-20T17:36:39"/>
    <x v="335"/>
    <n v="34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5"/>
    <x v="18"/>
    <x v="9"/>
    <d v="2026-04-20T17:36:39"/>
    <x v="57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1"/>
    <x v="15"/>
    <x v="4"/>
    <d v="2026-04-20T17:36:40"/>
    <x v="173"/>
    <m/>
    <n v="16.8"/>
    <n v="3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0"/>
    <x v="15"/>
    <x v="4"/>
    <d v="2026-04-20T17:36:40"/>
    <x v="39"/>
    <m/>
    <m/>
    <m/>
    <n v="0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"/>
    <x v="15"/>
    <x v="4"/>
    <d v="2026-04-20T17:36:40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6"/>
    <x v="15"/>
    <x v="4"/>
    <d v="2026-04-20T17:36:40"/>
    <x v="0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2"/>
    <x v="15"/>
    <x v="4"/>
    <d v="2026-04-20T17:36:40"/>
    <x v="80"/>
    <n v="2.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2"/>
    <x v="15"/>
    <x v="4"/>
    <d v="2026-04-20T17:36:40"/>
    <x v="113"/>
    <m/>
    <m/>
    <n v="3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3"/>
    <x v="15"/>
    <x v="4"/>
    <d v="2026-04-20T17:36:40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"/>
    <x v="15"/>
    <x v="4"/>
    <d v="2026-04-20T17:36:40"/>
    <x v="35"/>
    <n v="120"/>
    <n v="144"/>
    <m/>
    <n v="9"/>
    <n v="13"/>
    <n v="28"/>
    <n v="38"/>
    <n v="67"/>
    <n v="61"/>
    <n v="23"/>
    <m/>
    <n v="14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"/>
    <x v="15"/>
    <x v="4"/>
    <d v="2026-04-20T17:36:40"/>
    <x v="117"/>
    <n v="8"/>
    <n v="5"/>
    <n v="1"/>
    <n v="1"/>
    <m/>
    <m/>
    <m/>
    <n v="4"/>
    <n v="5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5"/>
    <x v="15"/>
    <x v="4"/>
    <d v="2026-04-20T17:36:40"/>
    <x v="2"/>
    <n v="2"/>
    <n v="1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"/>
    <x v="15"/>
    <x v="4"/>
    <d v="2026-04-20T17:36:40"/>
    <x v="160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"/>
    <x v="15"/>
    <x v="4"/>
    <d v="2026-04-20T17:36:40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7"/>
    <x v="15"/>
    <x v="4"/>
    <d v="2026-04-20T17:36:40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"/>
    <x v="15"/>
    <x v="4"/>
    <d v="2026-04-20T17:36:40"/>
    <x v="160"/>
    <n v="16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"/>
    <x v="15"/>
    <x v="4"/>
    <d v="2026-04-20T17:36:40"/>
    <x v="167"/>
    <n v="1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8"/>
    <x v="15"/>
    <x v="4"/>
    <d v="2026-04-20T17:36:40"/>
    <x v="39"/>
    <n v="7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0"/>
    <x v="12"/>
    <x v="1"/>
    <d v="2026-04-20T17:36:38"/>
    <x v="92"/>
    <m/>
    <m/>
    <m/>
    <n v="2"/>
    <n v="6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"/>
    <x v="12"/>
    <x v="1"/>
    <d v="2026-04-20T17:36:38"/>
    <x v="63"/>
    <m/>
    <n v="0"/>
    <n v="4"/>
    <n v="2"/>
    <n v="6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8"/>
    <x v="13"/>
    <x v="8"/>
    <d v="2026-04-20T17:36:38"/>
    <x v="63"/>
    <m/>
    <m/>
    <m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9"/>
    <x v="13"/>
    <x v="8"/>
    <d v="2026-04-20T17:36:38"/>
    <x v="76"/>
    <m/>
    <m/>
    <m/>
    <m/>
    <m/>
    <n v="24"/>
    <n v="26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10"/>
    <x v="13"/>
    <x v="8"/>
    <d v="2026-04-20T17:36:38"/>
    <x v="2"/>
    <m/>
    <m/>
    <m/>
    <m/>
    <m/>
    <m/>
    <m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11"/>
    <x v="13"/>
    <x v="8"/>
    <d v="2026-04-20T17:36:38"/>
    <x v="214"/>
    <n v="0"/>
    <n v="7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0"/>
    <x v="13"/>
    <x v="8"/>
    <d v="2026-04-20T17:36:38"/>
    <x v="43"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1"/>
    <x v="13"/>
    <x v="8"/>
    <d v="2026-04-20T17:36:38"/>
    <x v="43"/>
    <m/>
    <n v="0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2"/>
    <x v="13"/>
    <x v="8"/>
    <d v="2026-04-20T17:36:38"/>
    <x v="196"/>
    <n v="21"/>
    <n v="29"/>
    <n v="0"/>
    <n v="2"/>
    <n v="4"/>
    <n v="6"/>
    <n v="9"/>
    <n v="12"/>
    <n v="13"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3"/>
    <x v="13"/>
    <x v="8"/>
    <d v="2026-04-20T17:36:38"/>
    <x v="30"/>
    <m/>
    <n v="1"/>
    <m/>
    <m/>
    <m/>
    <n v="1"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4"/>
    <x v="13"/>
    <x v="8"/>
    <d v="2026-04-20T17:36:38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"/>
    <x v="13"/>
    <x v="8"/>
    <d v="2026-04-20T17:36:38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6"/>
    <x v="13"/>
    <x v="8"/>
    <d v="2026-04-20T17:36:38"/>
    <x v="198"/>
    <n v="4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"/>
    <x v="13"/>
    <x v="8"/>
    <d v="2026-04-20T17:36:38"/>
    <x v="117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"/>
    <x v="14"/>
    <x v="9"/>
    <d v="2026-04-20T17:36:39"/>
    <x v="46"/>
    <m/>
    <m/>
    <m/>
    <n v="48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9"/>
    <x v="14"/>
    <x v="9"/>
    <d v="2026-04-20T17:36:39"/>
    <x v="407"/>
    <m/>
    <m/>
    <m/>
    <m/>
    <m/>
    <n v="110"/>
    <n v="6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1"/>
    <x v="133"/>
    <x v="1"/>
    <d v="2026-04-20T17:36:40"/>
    <x v="83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2"/>
    <x v="133"/>
    <x v="1"/>
    <d v="2026-04-20T17:36:40"/>
    <x v="439"/>
    <n v="0"/>
    <n v="0"/>
    <n v="19.2"/>
    <n v="7.6"/>
    <n v="0"/>
    <n v="0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3"/>
    <x v="133"/>
    <x v="1"/>
    <d v="2026-04-20T17:36:40"/>
    <x v="709"/>
    <n v="0"/>
    <n v="4.8"/>
    <n v="3.6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"/>
    <x v="133"/>
    <x v="1"/>
    <d v="2026-04-20T17:36:40"/>
    <x v="484"/>
    <n v="343"/>
    <n v="386"/>
    <n v="4"/>
    <n v="24"/>
    <n v="67"/>
    <n v="85"/>
    <n v="70"/>
    <n v="186"/>
    <n v="161"/>
    <n v="82"/>
    <m/>
    <n v="11"/>
    <n v="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"/>
    <x v="133"/>
    <x v="1"/>
    <d v="2026-04-20T17:36:40"/>
    <x v="48"/>
    <n v="8"/>
    <n v="14"/>
    <n v="0"/>
    <n v="0"/>
    <n v="2"/>
    <n v="0"/>
    <n v="1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4"/>
    <x v="133"/>
    <x v="1"/>
    <d v="2026-04-20T17:36:40"/>
    <x v="90"/>
    <n v="4"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5"/>
    <x v="133"/>
    <x v="1"/>
    <d v="2026-04-20T17:36:40"/>
    <x v="117"/>
    <n v="6"/>
    <n v="7"/>
    <n v="0"/>
    <n v="1"/>
    <n v="8"/>
    <n v="2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7"/>
    <x v="133"/>
    <x v="1"/>
    <d v="2026-04-20T17:36:4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5"/>
    <x v="133"/>
    <x v="1"/>
    <d v="2026-04-20T17:36:40"/>
    <x v="177"/>
    <n v="2.2200000000000002"/>
    <n v="6.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0"/>
    <x v="133"/>
    <x v="1"/>
    <d v="2026-04-20T17:36:40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"/>
    <x v="133"/>
    <x v="1"/>
    <d v="2026-04-20T17:36:40"/>
    <x v="429"/>
    <n v="6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"/>
    <x v="133"/>
    <x v="1"/>
    <d v="2026-04-20T17:36:40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0"/>
    <x v="133"/>
    <x v="1"/>
    <d v="2026-04-20T17:36:40"/>
    <x v="15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"/>
    <x v="133"/>
    <x v="1"/>
    <d v="2026-04-20T17:36:40"/>
    <x v="429"/>
    <n v="269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"/>
    <x v="133"/>
    <x v="1"/>
    <d v="2026-04-20T17:36:40"/>
    <x v="122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2"/>
    <x v="133"/>
    <x v="1"/>
    <d v="2026-04-20T17:36:40"/>
    <x v="158"/>
    <n v="68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0"/>
    <x v="16"/>
    <x v="2"/>
    <d v="2026-04-20T17:36:41"/>
    <x v="9"/>
    <m/>
    <m/>
    <m/>
    <n v="2"/>
    <n v="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"/>
    <x v="16"/>
    <x v="2"/>
    <d v="2026-04-20T17:36:41"/>
    <x v="10"/>
    <m/>
    <n v="0"/>
    <n v="4"/>
    <n v="2"/>
    <n v="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6"/>
    <x v="16"/>
    <x v="2"/>
    <d v="2026-04-20T17:36:41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2"/>
    <x v="16"/>
    <x v="2"/>
    <d v="2026-04-20T17:36:41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3"/>
    <x v="16"/>
    <x v="2"/>
    <d v="2026-04-20T17:36:41"/>
    <x v="113"/>
    <n v="5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3"/>
    <x v="16"/>
    <x v="2"/>
    <d v="2026-04-20T17:36:41"/>
    <x v="49"/>
    <n v="0"/>
    <n v="0"/>
    <n v="0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"/>
    <x v="16"/>
    <x v="2"/>
    <d v="2026-04-20T17:36:41"/>
    <x v="585"/>
    <n v="100"/>
    <n v="113"/>
    <n v="5"/>
    <n v="12"/>
    <n v="22"/>
    <n v="23"/>
    <n v="25"/>
    <n v="57"/>
    <n v="30"/>
    <n v="20"/>
    <m/>
    <n v="7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"/>
    <x v="16"/>
    <x v="2"/>
    <d v="2026-04-20T17:36:41"/>
    <x v="1"/>
    <n v="5"/>
    <n v="3"/>
    <n v="0"/>
    <n v="0"/>
    <n v="2"/>
    <n v="1"/>
    <n v="1"/>
    <n v="0"/>
    <n v="3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4"/>
    <x v="16"/>
    <x v="2"/>
    <d v="2026-04-20T17:36:41"/>
    <x v="30"/>
    <n v="1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5"/>
    <x v="16"/>
    <x v="2"/>
    <d v="2026-04-20T17:36:41"/>
    <x v="30"/>
    <n v="1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7"/>
    <x v="16"/>
    <x v="2"/>
    <d v="2026-04-20T17:36:41"/>
    <x v="69"/>
    <m/>
    <m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0"/>
    <x v="16"/>
    <x v="2"/>
    <d v="2026-04-20T17:36:41"/>
    <x v="43"/>
    <n v="1"/>
    <n v="1"/>
    <n v="0"/>
    <n v="0"/>
    <n v="0"/>
    <n v="0"/>
    <n v="0"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"/>
    <x v="16"/>
    <x v="2"/>
    <d v="2026-04-20T17:36:41"/>
    <x v="736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5"/>
    <x v="16"/>
    <x v="2"/>
    <d v="2026-04-20T17:36:41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"/>
    <x v="16"/>
    <x v="2"/>
    <d v="2026-04-20T17:36:41"/>
    <x v="736"/>
    <n v="102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"/>
    <x v="16"/>
    <x v="2"/>
    <d v="2026-04-20T17:36:41"/>
    <x v="190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8"/>
    <x v="18"/>
    <x v="9"/>
    <d v="2026-04-20T17:36:39"/>
    <x v="289"/>
    <m/>
    <m/>
    <m/>
    <n v="114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9"/>
    <x v="18"/>
    <x v="9"/>
    <d v="2026-04-20T17:36:39"/>
    <x v="547"/>
    <m/>
    <m/>
    <m/>
    <m/>
    <m/>
    <n v="342"/>
    <n v="27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0"/>
    <x v="18"/>
    <x v="9"/>
    <d v="2026-04-20T17:36:39"/>
    <x v="526"/>
    <m/>
    <m/>
    <m/>
    <m/>
    <m/>
    <m/>
    <m/>
    <n v="76"/>
    <m/>
    <n v="60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0"/>
    <x v="18"/>
    <x v="9"/>
    <d v="2026-04-20T17:36:39"/>
    <x v="4"/>
    <m/>
    <m/>
    <m/>
    <n v="4"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"/>
    <x v="18"/>
    <x v="9"/>
    <d v="2026-04-20T17:36:39"/>
    <x v="48"/>
    <m/>
    <m/>
    <n v="2"/>
    <n v="4"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26"/>
    <x v="18"/>
    <x v="9"/>
    <d v="2026-04-20T17:36:39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2"/>
    <x v="18"/>
    <x v="9"/>
    <d v="2026-04-20T17:36:39"/>
    <x v="452"/>
    <n v="21.6"/>
    <n v="30.4"/>
    <n v="10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8"/>
    <x v="15"/>
    <x v="4"/>
    <d v="2026-04-20T17:36:40"/>
    <x v="411"/>
    <m/>
    <m/>
    <m/>
    <n v="5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3"/>
    <x v="17"/>
    <x v="9"/>
    <d v="2026-04-20T17:36:41"/>
    <x v="108"/>
    <n v="0"/>
    <n v="4.4000000000000004"/>
    <n v="4.4000000000000004"/>
    <n v="0"/>
    <n v="4.4000000000000004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"/>
    <x v="17"/>
    <x v="9"/>
    <d v="2026-04-20T17:36:41"/>
    <x v="447"/>
    <n v="208"/>
    <n v="295"/>
    <n v="6"/>
    <n v="13"/>
    <n v="39"/>
    <n v="44"/>
    <n v="63"/>
    <n v="144"/>
    <n v="88"/>
    <n v="66"/>
    <m/>
    <n v="22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3"/>
    <x v="17"/>
    <x v="9"/>
    <d v="2026-04-20T17:36:41"/>
    <x v="1"/>
    <n v="3"/>
    <n v="5"/>
    <n v="0"/>
    <n v="0"/>
    <n v="1"/>
    <n v="0"/>
    <n v="0"/>
    <n v="4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4"/>
    <x v="17"/>
    <x v="9"/>
    <d v="2026-04-20T17:36:41"/>
    <x v="30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5"/>
    <x v="17"/>
    <x v="9"/>
    <d v="2026-04-20T17:36:41"/>
    <x v="18"/>
    <n v="4"/>
    <n v="8"/>
    <n v="1"/>
    <n v="1"/>
    <n v="5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6"/>
    <x v="17"/>
    <x v="9"/>
    <d v="2026-04-20T17:36:41"/>
    <x v="14"/>
    <n v="0"/>
    <n v="0"/>
    <n v="5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7"/>
    <x v="17"/>
    <x v="9"/>
    <d v="2026-04-20T17:36:41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33"/>
    <x v="17"/>
    <x v="9"/>
    <d v="2026-04-20T17:36:41"/>
    <x v="43"/>
    <m/>
    <m/>
    <m/>
    <m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0"/>
    <x v="17"/>
    <x v="9"/>
    <d v="2026-04-20T17:36:41"/>
    <x v="1"/>
    <n v="2"/>
    <n v="6"/>
    <n v="0"/>
    <n v="0"/>
    <n v="3"/>
    <n v="1"/>
    <n v="0"/>
    <n v="2"/>
    <n v="1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4"/>
    <x v="17"/>
    <x v="9"/>
    <d v="2026-04-20T17:36:41"/>
    <x v="737"/>
    <n v="10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5"/>
    <x v="17"/>
    <x v="9"/>
    <d v="2026-04-20T17:36:41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30"/>
    <x v="17"/>
    <x v="9"/>
    <d v="2026-04-20T17:36:41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6"/>
    <x v="17"/>
    <x v="9"/>
    <d v="2026-04-20T17:36:41"/>
    <x v="737"/>
    <n v="42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"/>
    <x v="17"/>
    <x v="9"/>
    <d v="2026-04-20T17:36:41"/>
    <x v="226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32"/>
    <x v="17"/>
    <x v="9"/>
    <d v="2026-04-20T17:36:41"/>
    <x v="164"/>
    <n v="1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5"/>
    <x v="17"/>
    <x v="9"/>
    <d v="2026-04-20T17:36:41"/>
    <x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"/>
    <x v="15"/>
    <x v="4"/>
    <d v="2026-04-20T17:36:40"/>
    <x v="58"/>
    <m/>
    <m/>
    <m/>
    <m/>
    <m/>
    <n v="134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0"/>
    <x v="15"/>
    <x v="4"/>
    <d v="2026-04-20T17:36:40"/>
    <x v="131"/>
    <m/>
    <m/>
    <m/>
    <m/>
    <m/>
    <m/>
    <m/>
    <n v="23"/>
    <m/>
    <n v="28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8"/>
    <x v="133"/>
    <x v="1"/>
    <d v="2026-04-20T17:36:40"/>
    <x v="258"/>
    <m/>
    <m/>
    <m/>
    <n v="17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9"/>
    <x v="133"/>
    <x v="1"/>
    <d v="2026-04-20T17:36:40"/>
    <x v="738"/>
    <m/>
    <m/>
    <m/>
    <m/>
    <m/>
    <n v="372"/>
    <n v="31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0"/>
    <x v="133"/>
    <x v="1"/>
    <d v="2026-04-20T17:36:40"/>
    <x v="89"/>
    <m/>
    <m/>
    <m/>
    <m/>
    <m/>
    <m/>
    <m/>
    <n v="80"/>
    <m/>
    <n v="20"/>
    <n v="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1"/>
    <x v="133"/>
    <x v="1"/>
    <d v="2026-04-20T17:36:40"/>
    <x v="739"/>
    <n v="8"/>
    <n v="71.2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0"/>
    <x v="133"/>
    <x v="1"/>
    <d v="2026-04-20T17:36:40"/>
    <x v="4"/>
    <m/>
    <m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"/>
    <x v="133"/>
    <x v="1"/>
    <d v="2026-04-20T17:36:40"/>
    <x v="21"/>
    <m/>
    <n v="0"/>
    <n v="4"/>
    <n v="0"/>
    <n v="4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"/>
    <x v="19"/>
    <x v="2"/>
    <d v="2026-04-20T17:36:42"/>
    <x v="95"/>
    <m/>
    <n v="1"/>
    <n v="14"/>
    <n v="8"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6"/>
    <x v="19"/>
    <x v="2"/>
    <d v="2026-04-20T17:36:4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2"/>
    <x v="19"/>
    <x v="2"/>
    <d v="2026-04-20T17:36:42"/>
    <x v="66"/>
    <m/>
    <n v="6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3"/>
    <x v="19"/>
    <x v="2"/>
    <d v="2026-04-20T17:36:42"/>
    <x v="22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2"/>
    <x v="19"/>
    <x v="2"/>
    <d v="2026-04-20T17:36:42"/>
    <x v="740"/>
    <m/>
    <m/>
    <n v="6.4"/>
    <n v="8.8000000000000007"/>
    <n v="1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3"/>
    <x v="19"/>
    <x v="2"/>
    <d v="2026-04-20T17:36:42"/>
    <x v="9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"/>
    <x v="19"/>
    <x v="2"/>
    <d v="2026-04-20T17:36:42"/>
    <x v="741"/>
    <n v="287"/>
    <n v="374"/>
    <n v="6"/>
    <n v="25"/>
    <n v="55"/>
    <n v="94"/>
    <n v="85"/>
    <n v="152"/>
    <n v="112"/>
    <n v="80"/>
    <m/>
    <n v="17"/>
    <n v="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"/>
    <x v="19"/>
    <x v="2"/>
    <d v="2026-04-20T17:36:42"/>
    <x v="187"/>
    <n v="11"/>
    <n v="10"/>
    <m/>
    <n v="2"/>
    <n v="7"/>
    <n v="4"/>
    <m/>
    <n v="4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4"/>
    <x v="19"/>
    <x v="2"/>
    <d v="2026-04-20T17:36:42"/>
    <x v="3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5"/>
    <x v="19"/>
    <x v="2"/>
    <d v="2026-04-20T17:36:42"/>
    <x v="117"/>
    <n v="6"/>
    <n v="7"/>
    <m/>
    <m/>
    <n v="5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6"/>
    <x v="19"/>
    <x v="2"/>
    <d v="2026-04-20T17:36:42"/>
    <x v="39"/>
    <n v="4"/>
    <n v="2"/>
    <n v="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7"/>
    <x v="19"/>
    <x v="2"/>
    <d v="2026-04-20T17:36:42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8"/>
    <x v="19"/>
    <x v="2"/>
    <d v="2026-04-20T17:36:42"/>
    <x v="742"/>
    <m/>
    <n v="8.8000000000000007"/>
    <n v="28.4"/>
    <n v="14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9"/>
    <x v="19"/>
    <x v="2"/>
    <d v="2026-04-20T17:36:42"/>
    <x v="344"/>
    <m/>
    <n v="4.4000000000000004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0"/>
    <x v="19"/>
    <x v="2"/>
    <d v="2026-04-20T17:36:42"/>
    <x v="15"/>
    <n v="4"/>
    <n v="12"/>
    <n v="2"/>
    <n v="1"/>
    <n v="1"/>
    <m/>
    <n v="5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4"/>
    <x v="19"/>
    <x v="2"/>
    <d v="2026-04-20T17:36:42"/>
    <x v="26"/>
    <n v="10"/>
    <n v="7"/>
    <m/>
    <n v="3"/>
    <n v="9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4"/>
    <x v="19"/>
    <x v="2"/>
    <d v="2026-04-20T17:36:42"/>
    <x v="743"/>
    <n v="1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"/>
    <x v="19"/>
    <x v="2"/>
    <d v="2026-04-20T17:36:42"/>
    <x v="15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0"/>
    <x v="19"/>
    <x v="2"/>
    <d v="2026-04-20T17:36:4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6"/>
    <x v="19"/>
    <x v="2"/>
    <d v="2026-04-20T17:36:42"/>
    <x v="743"/>
    <n v="561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"/>
    <x v="19"/>
    <x v="2"/>
    <d v="2026-04-20T17:36:42"/>
    <x v="150"/>
    <n v="39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2"/>
    <x v="19"/>
    <x v="2"/>
    <d v="2026-04-20T17:36:4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5"/>
    <x v="19"/>
    <x v="2"/>
    <d v="2026-04-20T17:36:42"/>
    <x v="283"/>
    <n v="44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4"/>
    <x v="19"/>
    <x v="2"/>
    <d v="2026-04-20T17:36:4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2"/>
    <x v="20"/>
    <x v="9"/>
    <d v="2026-04-20T17:36:42"/>
    <x v="338"/>
    <n v="69"/>
    <n v="85"/>
    <m/>
    <n v="4"/>
    <n v="8"/>
    <n v="16"/>
    <n v="18"/>
    <n v="36"/>
    <n v="31"/>
    <n v="19"/>
    <m/>
    <n v="7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3"/>
    <x v="20"/>
    <x v="9"/>
    <d v="2026-04-20T17:36:42"/>
    <x v="1"/>
    <n v="4"/>
    <n v="4"/>
    <m/>
    <m/>
    <m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8"/>
    <x v="20"/>
    <x v="9"/>
    <d v="2026-04-20T17:36:42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24"/>
    <x v="20"/>
    <x v="9"/>
    <d v="2026-04-20T17:36:42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4"/>
    <x v="20"/>
    <x v="9"/>
    <d v="2026-04-20T17:36:42"/>
    <x v="254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5"/>
    <x v="20"/>
    <x v="9"/>
    <d v="2026-04-20T17:36:42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6"/>
    <x v="20"/>
    <x v="9"/>
    <d v="2026-04-20T17:36:42"/>
    <x v="744"/>
    <n v="142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7"/>
    <x v="20"/>
    <x v="9"/>
    <d v="2026-04-20T17:36:42"/>
    <x v="4"/>
    <n v="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"/>
    <x v="16"/>
    <x v="2"/>
    <d v="2026-04-20T17:36:41"/>
    <x v="600"/>
    <m/>
    <m/>
    <m/>
    <n v="4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9"/>
    <x v="16"/>
    <x v="2"/>
    <d v="2026-04-20T17:36:41"/>
    <x v="284"/>
    <m/>
    <m/>
    <m/>
    <m/>
    <m/>
    <n v="114"/>
    <n v="5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0"/>
    <x v="16"/>
    <x v="2"/>
    <d v="2026-04-20T17:36:41"/>
    <x v="70"/>
    <m/>
    <m/>
    <m/>
    <m/>
    <m/>
    <m/>
    <m/>
    <n v="18"/>
    <m/>
    <n v="14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1"/>
    <x v="16"/>
    <x v="2"/>
    <d v="2026-04-20T17:36:41"/>
    <x v="745"/>
    <n v="15.2"/>
    <n v="36.799999999999997"/>
    <n v="65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"/>
    <x v="17"/>
    <x v="9"/>
    <d v="2026-04-20T17:36:41"/>
    <x v="120"/>
    <m/>
    <m/>
    <m/>
    <n v="8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9"/>
    <x v="17"/>
    <x v="9"/>
    <d v="2026-04-20T17:36:41"/>
    <x v="660"/>
    <m/>
    <m/>
    <m/>
    <m/>
    <m/>
    <n v="288"/>
    <n v="174"/>
    <n v="5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0"/>
    <x v="17"/>
    <x v="9"/>
    <d v="2026-04-20T17:36:41"/>
    <x v="189"/>
    <m/>
    <m/>
    <m/>
    <m/>
    <m/>
    <m/>
    <m/>
    <n v="61"/>
    <m/>
    <n v="38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1"/>
    <x v="17"/>
    <x v="9"/>
    <d v="2026-04-20T17:36:41"/>
    <x v="746"/>
    <n v="8.8000000000000007"/>
    <n v="40"/>
    <n v="10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3"/>
    <x v="21"/>
    <x v="1"/>
    <d v="2026-04-20T17:36:43"/>
    <x v="747"/>
    <n v="2.2200000000000002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1"/>
    <x v="21"/>
    <x v="1"/>
    <d v="2026-04-20T17:36:4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2"/>
    <x v="21"/>
    <x v="1"/>
    <d v="2026-04-20T17:36:43"/>
    <x v="318"/>
    <m/>
    <n v="4.8"/>
    <n v="8.8000000000000007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3"/>
    <x v="21"/>
    <x v="1"/>
    <d v="2026-04-20T17:36:4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"/>
    <x v="21"/>
    <x v="1"/>
    <d v="2026-04-20T17:36:43"/>
    <x v="636"/>
    <n v="248"/>
    <n v="417"/>
    <n v="7"/>
    <n v="26"/>
    <n v="53"/>
    <n v="59"/>
    <n v="78"/>
    <n v="183"/>
    <n v="127"/>
    <n v="85"/>
    <m/>
    <n v="25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3"/>
    <x v="21"/>
    <x v="1"/>
    <d v="2026-04-20T17:36:43"/>
    <x v="14"/>
    <n v="5"/>
    <n v="2"/>
    <m/>
    <m/>
    <n v="1"/>
    <m/>
    <n v="1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4"/>
    <x v="21"/>
    <x v="1"/>
    <d v="2026-04-20T17:36:43"/>
    <x v="2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5"/>
    <x v="21"/>
    <x v="1"/>
    <d v="2026-04-20T17:36:43"/>
    <x v="0"/>
    <m/>
    <n v="6"/>
    <m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6"/>
    <x v="21"/>
    <x v="1"/>
    <d v="2026-04-20T17:36:43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7"/>
    <x v="21"/>
    <x v="1"/>
    <d v="2026-04-20T17:36:43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0"/>
    <x v="21"/>
    <x v="1"/>
    <d v="2026-04-20T17:36:43"/>
    <x v="6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4"/>
    <x v="21"/>
    <x v="1"/>
    <d v="2026-04-20T17:36:43"/>
    <x v="269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5"/>
    <x v="21"/>
    <x v="1"/>
    <d v="2026-04-20T17:36:43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6"/>
    <x v="21"/>
    <x v="1"/>
    <d v="2026-04-20T17:36:43"/>
    <x v="269"/>
    <n v="141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"/>
    <x v="21"/>
    <x v="1"/>
    <d v="2026-04-20T17:36:43"/>
    <x v="236"/>
    <n v="1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25"/>
    <x v="21"/>
    <x v="1"/>
    <d v="2026-04-20T17:36:4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0"/>
    <x v="17"/>
    <x v="9"/>
    <d v="2026-04-20T17:36:41"/>
    <x v="18"/>
    <m/>
    <m/>
    <m/>
    <n v="0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"/>
    <x v="17"/>
    <x v="9"/>
    <d v="2026-04-20T17:36:41"/>
    <x v="10"/>
    <m/>
    <n v="0"/>
    <n v="2"/>
    <n v="0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6"/>
    <x v="17"/>
    <x v="9"/>
    <d v="2026-04-20T17:36:41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2"/>
    <x v="17"/>
    <x v="9"/>
    <d v="2026-04-20T17:36:41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3"/>
    <x v="17"/>
    <x v="9"/>
    <d v="2026-04-20T17:36:41"/>
    <x v="308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2"/>
    <x v="17"/>
    <x v="9"/>
    <d v="2026-04-20T17:36:41"/>
    <x v="748"/>
    <n v="4"/>
    <n v="0"/>
    <n v="14"/>
    <n v="2.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8"/>
    <x v="19"/>
    <x v="2"/>
    <d v="2026-04-20T17:36:42"/>
    <x v="749"/>
    <m/>
    <m/>
    <m/>
    <n v="188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9"/>
    <x v="19"/>
    <x v="2"/>
    <d v="2026-04-20T17:36:42"/>
    <x v="750"/>
    <m/>
    <m/>
    <m/>
    <m/>
    <m/>
    <n v="304"/>
    <n v="21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8"/>
    <x v="22"/>
    <x v="10"/>
    <d v="2026-04-20T17:36:43"/>
    <x v="186"/>
    <m/>
    <m/>
    <m/>
    <n v="46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9"/>
    <x v="22"/>
    <x v="10"/>
    <d v="2026-04-20T17:36:43"/>
    <x v="207"/>
    <m/>
    <m/>
    <m/>
    <m/>
    <m/>
    <n v="104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0"/>
    <x v="22"/>
    <x v="10"/>
    <d v="2026-04-20T17:36:43"/>
    <x v="192"/>
    <m/>
    <m/>
    <m/>
    <m/>
    <m/>
    <m/>
    <m/>
    <n v="24"/>
    <m/>
    <n v="8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1"/>
    <x v="22"/>
    <x v="10"/>
    <d v="2026-04-20T17:36:43"/>
    <x v="656"/>
    <n v="5.6"/>
    <n v="13.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0"/>
    <x v="22"/>
    <x v="10"/>
    <d v="2026-04-20T17:36:43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"/>
    <x v="22"/>
    <x v="10"/>
    <d v="2026-04-20T17:36:43"/>
    <x v="1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2"/>
    <x v="22"/>
    <x v="10"/>
    <d v="2026-04-20T17:36:43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"/>
    <x v="22"/>
    <x v="10"/>
    <d v="2026-04-20T17:36:43"/>
    <x v="751"/>
    <n v="80"/>
    <n v="125"/>
    <n v="2"/>
    <n v="5"/>
    <n v="13"/>
    <n v="23"/>
    <n v="27"/>
    <n v="52"/>
    <n v="44"/>
    <n v="24"/>
    <m/>
    <n v="4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"/>
    <x v="22"/>
    <x v="10"/>
    <d v="2026-04-20T17:36:43"/>
    <x v="69"/>
    <n v="2"/>
    <n v="2"/>
    <m/>
    <m/>
    <m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5"/>
    <x v="22"/>
    <x v="10"/>
    <d v="2026-04-20T17:36:43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8"/>
    <x v="22"/>
    <x v="10"/>
    <d v="2026-04-20T17:36:43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4"/>
    <x v="22"/>
    <x v="10"/>
    <d v="2026-04-20T17:36:43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4"/>
    <x v="22"/>
    <x v="10"/>
    <d v="2026-04-20T17:36:43"/>
    <x v="752"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7"/>
    <x v="22"/>
    <x v="10"/>
    <d v="2026-04-20T17:36:43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"/>
    <x v="22"/>
    <x v="10"/>
    <d v="2026-04-20T17:36:43"/>
    <x v="752"/>
    <n v="144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8"/>
    <x v="22"/>
    <x v="10"/>
    <d v="2026-04-20T17:36:43"/>
    <x v="1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"/>
    <x v="23"/>
    <x v="1"/>
    <d v="2026-04-20T17:36:44"/>
    <x v="184"/>
    <n v="28"/>
    <n v="51"/>
    <n v="3"/>
    <n v="0"/>
    <n v="3"/>
    <n v="8"/>
    <n v="10"/>
    <n v="25"/>
    <n v="20"/>
    <n v="2"/>
    <m/>
    <n v="1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"/>
    <x v="23"/>
    <x v="1"/>
    <d v="2026-04-20T17:36:44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"/>
    <x v="23"/>
    <x v="1"/>
    <d v="2026-04-20T17:36:44"/>
    <x v="753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"/>
    <x v="23"/>
    <x v="1"/>
    <d v="2026-04-20T17:36:44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0"/>
    <x v="23"/>
    <x v="1"/>
    <d v="2026-04-20T17:36:4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6"/>
    <x v="23"/>
    <x v="1"/>
    <d v="2026-04-20T17:36:44"/>
    <x v="753"/>
    <n v="161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"/>
    <x v="23"/>
    <x v="1"/>
    <d v="2026-04-20T17:36:44"/>
    <x v="202"/>
    <n v="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2"/>
    <x v="23"/>
    <x v="1"/>
    <d v="2026-04-20T17:36:44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0"/>
    <x v="19"/>
    <x v="2"/>
    <d v="2026-04-20T17:36:42"/>
    <x v="152"/>
    <m/>
    <m/>
    <m/>
    <m/>
    <m/>
    <m/>
    <m/>
    <n v="78"/>
    <m/>
    <n v="34"/>
    <n v="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1"/>
    <x v="19"/>
    <x v="2"/>
    <d v="2026-04-20T17:36:42"/>
    <x v="754"/>
    <n v="15.2"/>
    <n v="80.8"/>
    <n v="16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0"/>
    <x v="19"/>
    <x v="2"/>
    <d v="2026-04-20T17:36:42"/>
    <x v="48"/>
    <m/>
    <m/>
    <m/>
    <n v="8"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8"/>
    <x v="20"/>
    <x v="9"/>
    <d v="2026-04-20T17:36:42"/>
    <x v="169"/>
    <m/>
    <m/>
    <m/>
    <n v="3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9"/>
    <x v="20"/>
    <x v="9"/>
    <d v="2026-04-20T17:36:42"/>
    <x v="3"/>
    <m/>
    <m/>
    <m/>
    <m/>
    <m/>
    <n v="72"/>
    <n v="6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0"/>
    <x v="20"/>
    <x v="9"/>
    <d v="2026-04-20T17:36:42"/>
    <x v="74"/>
    <m/>
    <m/>
    <m/>
    <m/>
    <m/>
    <m/>
    <m/>
    <n v="17"/>
    <m/>
    <n v="14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1"/>
    <x v="20"/>
    <x v="9"/>
    <d v="2026-04-20T17:36:42"/>
    <x v="21"/>
    <m/>
    <n v="7.2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0"/>
    <x v="20"/>
    <x v="9"/>
    <d v="2026-04-20T17:36:42"/>
    <x v="15"/>
    <m/>
    <m/>
    <m/>
    <m/>
    <n v="6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1"/>
    <x v="24"/>
    <x v="1"/>
    <d v="2026-04-20T17:36:44"/>
    <x v="135"/>
    <m/>
    <n v="0.8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2"/>
    <x v="24"/>
    <x v="1"/>
    <d v="2026-04-20T17:36:4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"/>
    <x v="24"/>
    <x v="1"/>
    <d v="2026-04-20T17:36:44"/>
    <x v="195"/>
    <n v="9"/>
    <n v="24"/>
    <m/>
    <n v="1"/>
    <n v="4"/>
    <n v="2"/>
    <n v="4"/>
    <n v="11"/>
    <n v="4"/>
    <n v="5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5"/>
    <x v="24"/>
    <x v="1"/>
    <d v="2026-04-20T17:36:4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4"/>
    <x v="24"/>
    <x v="1"/>
    <d v="2026-04-20T17:36:44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5"/>
    <x v="24"/>
    <x v="1"/>
    <d v="2026-04-20T17:36:44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6"/>
    <x v="24"/>
    <x v="1"/>
    <d v="2026-04-20T17:36:44"/>
    <x v="206"/>
    <n v="39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"/>
    <x v="24"/>
    <x v="1"/>
    <d v="2026-04-20T17:36:44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"/>
    <x v="20"/>
    <x v="9"/>
    <d v="2026-04-20T17:36:42"/>
    <x v="15"/>
    <m/>
    <m/>
    <m/>
    <m/>
    <n v="6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8"/>
    <x v="21"/>
    <x v="1"/>
    <d v="2026-04-20T17:36:43"/>
    <x v="97"/>
    <m/>
    <m/>
    <m/>
    <n v="11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9"/>
    <x v="21"/>
    <x v="1"/>
    <d v="2026-04-20T17:36:43"/>
    <x v="571"/>
    <m/>
    <m/>
    <m/>
    <m/>
    <m/>
    <n v="366"/>
    <n v="246"/>
    <n v="4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0"/>
    <x v="21"/>
    <x v="1"/>
    <d v="2026-04-20T17:36:43"/>
    <x v="261"/>
    <m/>
    <m/>
    <m/>
    <m/>
    <m/>
    <m/>
    <m/>
    <n v="81"/>
    <m/>
    <n v="38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1"/>
    <x v="21"/>
    <x v="1"/>
    <d v="2026-04-20T17:36:43"/>
    <x v="755"/>
    <n v="18.399999999999999"/>
    <n v="67.2"/>
    <n v="13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0"/>
    <x v="21"/>
    <x v="1"/>
    <d v="2026-04-20T17:36:43"/>
    <x v="18"/>
    <m/>
    <m/>
    <m/>
    <m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"/>
    <x v="21"/>
    <x v="1"/>
    <d v="2026-04-20T17:36:43"/>
    <x v="10"/>
    <m/>
    <m/>
    <n v="2"/>
    <m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2"/>
    <x v="21"/>
    <x v="1"/>
    <d v="2026-04-20T17:36:43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0"/>
    <x v="26"/>
    <x v="2"/>
    <d v="2026-04-20T17:36:45"/>
    <x v="43"/>
    <m/>
    <m/>
    <m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"/>
    <x v="26"/>
    <x v="2"/>
    <d v="2026-04-20T17:36:45"/>
    <x v="43"/>
    <m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"/>
    <x v="26"/>
    <x v="2"/>
    <d v="2026-04-20T17:36:45"/>
    <x v="185"/>
    <n v="31"/>
    <n v="36"/>
    <n v="0"/>
    <n v="3"/>
    <n v="2"/>
    <n v="10"/>
    <n v="9"/>
    <n v="20"/>
    <n v="13"/>
    <n v="4"/>
    <m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"/>
    <x v="26"/>
    <x v="2"/>
    <d v="2026-04-20T17:36:45"/>
    <x v="30"/>
    <n v="1"/>
    <n v="0"/>
    <n v="0"/>
    <n v="0"/>
    <n v="0"/>
    <n v="0"/>
    <n v="1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"/>
    <x v="26"/>
    <x v="2"/>
    <d v="2026-04-20T17:36:45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5"/>
    <x v="26"/>
    <x v="2"/>
    <d v="2026-04-20T17:36:4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6"/>
    <x v="26"/>
    <x v="2"/>
    <d v="2026-04-20T17:36:45"/>
    <x v="102"/>
    <n v="42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"/>
    <x v="26"/>
    <x v="2"/>
    <d v="2026-04-20T17:36:45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0"/>
    <x v="28"/>
    <x v="9"/>
    <d v="2026-04-20T17:36:5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"/>
    <x v="28"/>
    <x v="9"/>
    <d v="2026-04-20T17:36:5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2"/>
    <x v="28"/>
    <x v="9"/>
    <d v="2026-04-20T17:36:50"/>
    <x v="144"/>
    <n v="8"/>
    <n v="11"/>
    <m/>
    <m/>
    <n v="2"/>
    <n v="2"/>
    <n v="3"/>
    <n v="5"/>
    <n v="5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3"/>
    <x v="28"/>
    <x v="9"/>
    <d v="2026-04-20T17:36:50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4"/>
    <x v="28"/>
    <x v="9"/>
    <d v="2026-04-20T17:36:50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5"/>
    <x v="28"/>
    <x v="9"/>
    <d v="2026-04-20T17:36:5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6"/>
    <x v="28"/>
    <x v="9"/>
    <d v="2026-04-20T17:36:50"/>
    <x v="355"/>
    <n v="54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7"/>
    <x v="28"/>
    <x v="9"/>
    <d v="2026-04-20T17:36:50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0"/>
    <x v="29"/>
    <x v="4"/>
    <d v="2026-04-20T17:36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1"/>
    <x v="29"/>
    <x v="4"/>
    <d v="2026-04-20T17:36:51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2"/>
    <x v="29"/>
    <x v="4"/>
    <d v="2026-04-20T17:36:51"/>
    <x v="18"/>
    <n v="6"/>
    <n v="6"/>
    <m/>
    <m/>
    <n v="1"/>
    <n v="3"/>
    <n v="1"/>
    <n v="4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3"/>
    <x v="29"/>
    <x v="4"/>
    <d v="2026-04-20T17:36:51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4"/>
    <x v="29"/>
    <x v="4"/>
    <d v="2026-04-20T17:36:51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5"/>
    <x v="29"/>
    <x v="4"/>
    <d v="2026-04-20T17:36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6"/>
    <x v="29"/>
    <x v="4"/>
    <d v="2026-04-20T17:36:51"/>
    <x v="199"/>
    <n v="2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7"/>
    <x v="29"/>
    <x v="4"/>
    <d v="2026-04-20T17:36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9"/>
    <x v="51"/>
    <x v="0"/>
    <d v="2026-04-20T17:36:55"/>
    <x v="117"/>
    <m/>
    <m/>
    <m/>
    <m/>
    <m/>
    <n v="1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10"/>
    <x v="51"/>
    <x v="0"/>
    <d v="2026-04-20T17:36:55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2"/>
    <x v="51"/>
    <x v="0"/>
    <d v="2026-04-20T17:36:55"/>
    <x v="117"/>
    <n v="5"/>
    <n v="8"/>
    <m/>
    <m/>
    <m/>
    <n v="4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4"/>
    <x v="51"/>
    <x v="0"/>
    <d v="2026-04-20T17:36:55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5"/>
    <x v="51"/>
    <x v="0"/>
    <d v="2026-04-20T17:36:55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6"/>
    <x v="51"/>
    <x v="0"/>
    <d v="2026-04-20T17:36:55"/>
    <x v="131"/>
    <n v="2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7"/>
    <x v="51"/>
    <x v="0"/>
    <d v="2026-04-20T17:36:55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25"/>
    <x v="51"/>
    <x v="0"/>
    <d v="2026-04-20T17:36:55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3"/>
    <x v="33"/>
    <x v="4"/>
    <d v="2026-04-20T17:36:55"/>
    <x v="49"/>
    <m/>
    <m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"/>
    <x v="33"/>
    <x v="4"/>
    <d v="2026-04-20T17:36:55"/>
    <x v="190"/>
    <n v="12"/>
    <n v="17"/>
    <m/>
    <n v="2"/>
    <n v="2"/>
    <n v="4"/>
    <n v="3"/>
    <n v="7"/>
    <n v="8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3"/>
    <x v="33"/>
    <x v="4"/>
    <d v="2026-04-20T17:36:55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5"/>
    <x v="33"/>
    <x v="4"/>
    <d v="2026-04-20T17:36:55"/>
    <x v="43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4"/>
    <x v="33"/>
    <x v="4"/>
    <d v="2026-04-20T17:36:55"/>
    <x v="96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5"/>
    <x v="33"/>
    <x v="4"/>
    <d v="2026-04-20T17:36:55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6"/>
    <x v="33"/>
    <x v="4"/>
    <d v="2026-04-20T17:36:55"/>
    <x v="96"/>
    <n v="35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"/>
    <x v="33"/>
    <x v="4"/>
    <d v="2026-04-20T17:36:55"/>
    <x v="9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8"/>
    <x v="23"/>
    <x v="1"/>
    <d v="2026-04-20T17:36:44"/>
    <x v="94"/>
    <m/>
    <m/>
    <m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9"/>
    <x v="23"/>
    <x v="1"/>
    <d v="2026-04-20T17:36:44"/>
    <x v="203"/>
    <m/>
    <m/>
    <m/>
    <m/>
    <m/>
    <n v="5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0"/>
    <x v="23"/>
    <x v="1"/>
    <d v="2026-04-20T17:36:44"/>
    <x v="86"/>
    <m/>
    <m/>
    <m/>
    <m/>
    <m/>
    <m/>
    <m/>
    <n v="2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1"/>
    <x v="23"/>
    <x v="1"/>
    <d v="2026-04-20T17:36:44"/>
    <x v="83"/>
    <n v="4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"/>
    <x v="23"/>
    <x v="1"/>
    <d v="2026-04-20T17:36:44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2"/>
    <x v="23"/>
    <x v="1"/>
    <d v="2026-04-20T17:36:44"/>
    <x v="99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8"/>
    <x v="24"/>
    <x v="1"/>
    <d v="2026-04-20T17:36:44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9"/>
    <x v="24"/>
    <x v="1"/>
    <d v="2026-04-20T17:36:44"/>
    <x v="63"/>
    <m/>
    <m/>
    <m/>
    <m/>
    <m/>
    <n v="2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"/>
    <x v="56"/>
    <x v="0"/>
    <d v="2026-04-20T17:36:58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0"/>
    <x v="56"/>
    <x v="0"/>
    <d v="2026-04-20T17:36:58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"/>
    <x v="56"/>
    <x v="0"/>
    <d v="2026-04-20T17:36:58"/>
    <x v="117"/>
    <n v="7"/>
    <n v="6"/>
    <m/>
    <m/>
    <m/>
    <n v="1"/>
    <n v="5"/>
    <n v="2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4"/>
    <x v="56"/>
    <x v="0"/>
    <d v="2026-04-20T17:36:58"/>
    <x v="197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"/>
    <x v="56"/>
    <x v="0"/>
    <d v="2026-04-20T17:36:58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6"/>
    <x v="56"/>
    <x v="0"/>
    <d v="2026-04-20T17:36:58"/>
    <x v="197"/>
    <n v="48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"/>
    <x v="56"/>
    <x v="0"/>
    <d v="2026-04-20T17:36:58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5"/>
    <x v="56"/>
    <x v="0"/>
    <d v="2026-04-20T17:36:58"/>
    <x v="117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0"/>
    <x v="24"/>
    <x v="1"/>
    <d v="2026-04-20T17:36:44"/>
    <x v="145"/>
    <m/>
    <m/>
    <m/>
    <m/>
    <m/>
    <m/>
    <m/>
    <n v="5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8"/>
    <x v="25"/>
    <x v="1"/>
    <d v="2026-04-20T17:36:45"/>
    <x v="39"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9"/>
    <x v="25"/>
    <x v="1"/>
    <d v="2026-04-20T17:36:45"/>
    <x v="74"/>
    <m/>
    <m/>
    <m/>
    <m/>
    <m/>
    <n v="24"/>
    <n v="2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0"/>
    <x v="25"/>
    <x v="1"/>
    <d v="2026-04-20T17:36:45"/>
    <x v="1"/>
    <m/>
    <m/>
    <m/>
    <m/>
    <m/>
    <m/>
    <m/>
    <n v="8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1"/>
    <x v="25"/>
    <x v="1"/>
    <d v="2026-04-20T17:36:45"/>
    <x v="83"/>
    <n v="1.6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0"/>
    <x v="25"/>
    <x v="1"/>
    <d v="2026-04-20T17:36:4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"/>
    <x v="25"/>
    <x v="1"/>
    <d v="2026-04-20T17:36:4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"/>
    <x v="25"/>
    <x v="1"/>
    <d v="2026-04-20T17:36:45"/>
    <x v="209"/>
    <n v="17"/>
    <n v="24"/>
    <n v="1"/>
    <m/>
    <n v="2"/>
    <n v="7"/>
    <n v="2"/>
    <n v="12"/>
    <n v="11"/>
    <n v="6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"/>
    <x v="25"/>
    <x v="1"/>
    <d v="2026-04-20T17:36:4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"/>
    <x v="25"/>
    <x v="1"/>
    <d v="2026-04-20T17:36:45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5"/>
    <x v="25"/>
    <x v="1"/>
    <d v="2026-04-20T17:36:45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6"/>
    <x v="25"/>
    <x v="1"/>
    <d v="2026-04-20T17:36:45"/>
    <x v="226"/>
    <n v="3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"/>
    <x v="25"/>
    <x v="1"/>
    <d v="2026-04-20T17:36:45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8"/>
    <x v="26"/>
    <x v="2"/>
    <d v="2026-04-20T17:36:45"/>
    <x v="132"/>
    <m/>
    <m/>
    <m/>
    <n v="2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9"/>
    <x v="26"/>
    <x v="2"/>
    <d v="2026-04-20T17:36:45"/>
    <x v="412"/>
    <m/>
    <m/>
    <m/>
    <m/>
    <m/>
    <n v="4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0"/>
    <x v="26"/>
    <x v="2"/>
    <d v="2026-04-20T17:36:45"/>
    <x v="18"/>
    <m/>
    <m/>
    <m/>
    <m/>
    <m/>
    <m/>
    <m/>
    <n v="4"/>
    <m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10"/>
    <x v="60"/>
    <x v="10"/>
    <d v="2026-04-20T17:37:00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22"/>
    <x v="60"/>
    <x v="10"/>
    <d v="2026-04-20T17:37:00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2"/>
    <x v="60"/>
    <x v="10"/>
    <d v="2026-04-20T17:37:00"/>
    <x v="26"/>
    <n v="5"/>
    <n v="12"/>
    <m/>
    <m/>
    <m/>
    <n v="2"/>
    <n v="4"/>
    <n v="5"/>
    <n v="5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3"/>
    <x v="60"/>
    <x v="10"/>
    <d v="2026-04-20T17:37:00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4"/>
    <x v="60"/>
    <x v="10"/>
    <d v="2026-04-20T17:37:00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5"/>
    <x v="60"/>
    <x v="10"/>
    <d v="2026-04-20T17:37:00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6"/>
    <x v="60"/>
    <x v="10"/>
    <d v="2026-04-20T17:37:00"/>
    <x v="199"/>
    <n v="21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"/>
    <x v="60"/>
    <x v="10"/>
    <d v="2026-04-20T17:37:00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1"/>
    <x v="26"/>
    <x v="2"/>
    <d v="2026-04-20T17:36:45"/>
    <x v="354"/>
    <n v="0"/>
    <n v="10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8"/>
    <x v="35"/>
    <x v="2"/>
    <d v="2026-04-20T17:36:46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9"/>
    <x v="35"/>
    <x v="2"/>
    <d v="2026-04-20T17:36:46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0"/>
    <x v="35"/>
    <x v="2"/>
    <d v="2026-04-20T17:36:46"/>
    <x v="90"/>
    <m/>
    <m/>
    <m/>
    <m/>
    <m/>
    <m/>
    <m/>
    <n v="4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1"/>
    <x v="35"/>
    <x v="2"/>
    <d v="2026-04-20T17:36:46"/>
    <x v="108"/>
    <n v="3.2"/>
    <n v="9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0"/>
    <x v="35"/>
    <x v="2"/>
    <d v="2026-04-20T17:36:4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2"/>
    <x v="35"/>
    <x v="2"/>
    <d v="2026-04-20T17:36:46"/>
    <x v="63"/>
    <n v="19"/>
    <n v="11"/>
    <n v="1"/>
    <n v="2"/>
    <n v="3"/>
    <n v="2"/>
    <n v="3"/>
    <n v="9"/>
    <n v="5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3"/>
    <x v="35"/>
    <x v="2"/>
    <d v="2026-04-20T17:36:46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4"/>
    <x v="35"/>
    <x v="2"/>
    <d v="2026-04-20T17:36:46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6"/>
    <x v="35"/>
    <x v="2"/>
    <d v="2026-04-20T17:36:46"/>
    <x v="70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8"/>
    <x v="36"/>
    <x v="7"/>
    <d v="2026-04-20T17:36:4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0"/>
    <x v="36"/>
    <x v="7"/>
    <d v="2026-04-20T17:36:46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2"/>
    <x v="36"/>
    <x v="7"/>
    <d v="2026-04-20T17:36:46"/>
    <x v="2"/>
    <m/>
    <n v="3"/>
    <m/>
    <m/>
    <m/>
    <m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4"/>
    <x v="36"/>
    <x v="7"/>
    <d v="2026-04-20T17:36:46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5"/>
    <x v="36"/>
    <x v="7"/>
    <d v="2026-04-20T17:36:4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6"/>
    <x v="36"/>
    <x v="7"/>
    <d v="2026-04-20T17:36:46"/>
    <x v="187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"/>
    <x v="36"/>
    <x v="7"/>
    <d v="2026-04-20T17:36:46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8"/>
    <x v="37"/>
    <x v="7"/>
    <d v="2026-04-20T17:36:4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9"/>
    <x v="37"/>
    <x v="7"/>
    <d v="2026-04-20T17:36:47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0"/>
    <x v="37"/>
    <x v="7"/>
    <d v="2026-04-20T17:36:47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2"/>
    <x v="37"/>
    <x v="7"/>
    <d v="2026-04-20T17:36:47"/>
    <x v="90"/>
    <n v="2"/>
    <n v="3"/>
    <m/>
    <m/>
    <m/>
    <n v="1"/>
    <m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4"/>
    <x v="37"/>
    <x v="7"/>
    <d v="2026-04-20T17:36:47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5"/>
    <x v="37"/>
    <x v="7"/>
    <d v="2026-04-20T17:36:4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6"/>
    <x v="37"/>
    <x v="7"/>
    <d v="2026-04-20T17:36:47"/>
    <x v="29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7"/>
    <x v="37"/>
    <x v="7"/>
    <d v="2026-04-20T17:36:4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8"/>
    <x v="38"/>
    <x v="7"/>
    <d v="2026-04-20T17:36:47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9"/>
    <x v="38"/>
    <x v="7"/>
    <d v="2026-04-20T17:36:47"/>
    <x v="10"/>
    <m/>
    <m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11"/>
    <x v="38"/>
    <x v="7"/>
    <d v="2026-04-20T17:36:47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2"/>
    <x v="38"/>
    <x v="7"/>
    <d v="2026-04-20T17:36:47"/>
    <x v="9"/>
    <n v="8"/>
    <n v="2"/>
    <m/>
    <m/>
    <n v="1"/>
    <n v="1"/>
    <n v="1"/>
    <n v="1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4"/>
    <x v="38"/>
    <x v="7"/>
    <d v="2026-04-20T17:36:47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5"/>
    <x v="38"/>
    <x v="7"/>
    <d v="2026-04-20T17:36:4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6"/>
    <x v="38"/>
    <x v="7"/>
    <d v="2026-04-20T17:36:47"/>
    <x v="15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7"/>
    <x v="38"/>
    <x v="7"/>
    <d v="2026-04-20T17:36:4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8"/>
    <x v="27"/>
    <x v="7"/>
    <d v="2026-04-20T17:36:48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9"/>
    <x v="27"/>
    <x v="7"/>
    <d v="2026-04-20T17:36:48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10"/>
    <x v="27"/>
    <x v="7"/>
    <d v="2026-04-20T17:36:48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2"/>
    <x v="27"/>
    <x v="7"/>
    <d v="2026-04-20T17:36:48"/>
    <x v="145"/>
    <n v="3"/>
    <n v="6"/>
    <n v="0"/>
    <n v="0"/>
    <n v="0"/>
    <n v="1"/>
    <n v="2"/>
    <n v="2"/>
    <n v="1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4"/>
    <x v="27"/>
    <x v="7"/>
    <d v="2026-04-20T17:36:48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5"/>
    <x v="27"/>
    <x v="7"/>
    <d v="2026-04-20T17:36:4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6"/>
    <x v="27"/>
    <x v="7"/>
    <d v="2026-04-20T17:36:48"/>
    <x v="28"/>
    <n v="31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7"/>
    <x v="27"/>
    <x v="7"/>
    <d v="2026-04-20T17:36:4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25"/>
    <x v="27"/>
    <x v="7"/>
    <d v="2026-04-20T17:36:48"/>
    <x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9"/>
    <x v="39"/>
    <x v="7"/>
    <d v="2026-04-20T17:36:48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11"/>
    <x v="39"/>
    <x v="7"/>
    <d v="2026-04-20T17:36:48"/>
    <x v="5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2"/>
    <x v="39"/>
    <x v="7"/>
    <d v="2026-04-20T17:36:48"/>
    <x v="9"/>
    <n v="5"/>
    <n v="5"/>
    <n v="1"/>
    <m/>
    <m/>
    <m/>
    <m/>
    <n v="4"/>
    <n v="5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4"/>
    <x v="39"/>
    <x v="7"/>
    <d v="2026-04-20T17:36:48"/>
    <x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5"/>
    <x v="39"/>
    <x v="7"/>
    <d v="2026-04-20T17:36:48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6"/>
    <x v="39"/>
    <x v="7"/>
    <d v="2026-04-20T17:36:48"/>
    <x v="29"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7"/>
    <x v="39"/>
    <x v="7"/>
    <d v="2026-04-20T17:36:48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8"/>
    <x v="40"/>
    <x v="9"/>
    <d v="2026-04-20T17:36:49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9"/>
    <x v="40"/>
    <x v="9"/>
    <d v="2026-04-20T17:36:49"/>
    <x v="63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10"/>
    <x v="40"/>
    <x v="9"/>
    <d v="2026-04-20T17:36:49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11"/>
    <x v="40"/>
    <x v="9"/>
    <d v="2026-04-20T17:36:49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2"/>
    <x v="40"/>
    <x v="9"/>
    <d v="2026-04-20T17:36:49"/>
    <x v="4"/>
    <n v="11"/>
    <n v="9"/>
    <m/>
    <m/>
    <n v="1"/>
    <m/>
    <n v="2"/>
    <n v="10"/>
    <n v="5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4"/>
    <x v="40"/>
    <x v="9"/>
    <d v="2026-04-20T17:36:49"/>
    <x v="40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5"/>
    <x v="40"/>
    <x v="9"/>
    <d v="2026-04-20T17:36:4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6"/>
    <x v="40"/>
    <x v="9"/>
    <d v="2026-04-20T17:36:49"/>
    <x v="407"/>
    <n v="83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7"/>
    <x v="40"/>
    <x v="9"/>
    <d v="2026-04-20T17:36:49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8"/>
    <x v="41"/>
    <x v="9"/>
    <d v="2026-04-20T17:36:49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9"/>
    <x v="41"/>
    <x v="9"/>
    <d v="2026-04-20T17:36:49"/>
    <x v="57"/>
    <m/>
    <m/>
    <m/>
    <m/>
    <m/>
    <n v="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10"/>
    <x v="41"/>
    <x v="9"/>
    <d v="2026-04-20T17:36:49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11"/>
    <x v="41"/>
    <x v="9"/>
    <d v="2026-04-20T17:36:49"/>
    <x v="11"/>
    <m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2"/>
    <x v="41"/>
    <x v="9"/>
    <d v="2026-04-20T17:36:49"/>
    <x v="137"/>
    <n v="12"/>
    <n v="13"/>
    <m/>
    <n v="2"/>
    <n v="1"/>
    <n v="3"/>
    <n v="2"/>
    <n v="4"/>
    <n v="1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4"/>
    <x v="41"/>
    <x v="9"/>
    <d v="2026-04-20T17:36:49"/>
    <x v="157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5"/>
    <x v="41"/>
    <x v="9"/>
    <d v="2026-04-20T17:36:49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6"/>
    <x v="41"/>
    <x v="9"/>
    <d v="2026-04-20T17:36:49"/>
    <x v="157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7"/>
    <x v="41"/>
    <x v="9"/>
    <d v="2026-04-20T17:36:49"/>
    <x v="92"/>
    <n v="5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25"/>
    <x v="41"/>
    <x v="9"/>
    <d v="2026-04-20T17:36:49"/>
    <x v="144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34"/>
    <x v="41"/>
    <x v="9"/>
    <d v="2026-04-20T17:36:49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8"/>
    <x v="28"/>
    <x v="9"/>
    <d v="2026-04-20T17:36:50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9"/>
    <x v="28"/>
    <x v="9"/>
    <d v="2026-04-20T17:36:50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0"/>
    <x v="28"/>
    <x v="9"/>
    <d v="2026-04-20T17:36:50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0"/>
    <x v="52"/>
    <x v="11"/>
    <d v="2026-04-20T17:37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1"/>
    <x v="52"/>
    <x v="11"/>
    <d v="2026-04-20T17:37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2"/>
    <x v="52"/>
    <x v="11"/>
    <d v="2026-04-20T17:37:03"/>
    <x v="1"/>
    <n v="5"/>
    <n v="3"/>
    <m/>
    <m/>
    <m/>
    <m/>
    <n v="1"/>
    <n v="4"/>
    <n v="2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3"/>
    <x v="52"/>
    <x v="11"/>
    <d v="2026-04-20T17:37:03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4"/>
    <x v="52"/>
    <x v="11"/>
    <d v="2026-04-20T17:37:03"/>
    <x v="7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5"/>
    <x v="52"/>
    <x v="11"/>
    <d v="2026-04-20T17:37:0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6"/>
    <x v="52"/>
    <x v="11"/>
    <d v="2026-04-20T17:37:03"/>
    <x v="70"/>
    <n v="1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"/>
    <x v="52"/>
    <x v="11"/>
    <d v="2026-04-20T17:37:03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1"/>
    <x v="28"/>
    <x v="9"/>
    <d v="2026-04-20T17:36:50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9"/>
    <x v="44"/>
    <x v="9"/>
    <d v="2026-04-20T17:36:50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2"/>
    <x v="44"/>
    <x v="9"/>
    <d v="2026-04-20T17:36:50"/>
    <x v="0"/>
    <n v="2"/>
    <n v="4"/>
    <m/>
    <m/>
    <m/>
    <m/>
    <m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4"/>
    <x v="44"/>
    <x v="9"/>
    <d v="2026-04-20T17:36:50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5"/>
    <x v="44"/>
    <x v="9"/>
    <d v="2026-04-20T17:36:5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6"/>
    <x v="44"/>
    <x v="9"/>
    <d v="2026-04-20T17:36:50"/>
    <x v="211"/>
    <n v="3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7"/>
    <x v="44"/>
    <x v="9"/>
    <d v="2026-04-20T17:36:5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9"/>
    <x v="45"/>
    <x v="9"/>
    <d v="2026-04-20T17:36:5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10"/>
    <x v="45"/>
    <x v="9"/>
    <d v="2026-04-20T17:36:51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2"/>
    <x v="45"/>
    <x v="9"/>
    <d v="2026-04-20T17:36:51"/>
    <x v="69"/>
    <n v="2"/>
    <n v="2"/>
    <m/>
    <m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4"/>
    <x v="45"/>
    <x v="9"/>
    <d v="2026-04-20T17:36:51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5"/>
    <x v="45"/>
    <x v="9"/>
    <d v="2026-04-20T17:36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6"/>
    <x v="45"/>
    <x v="9"/>
    <d v="2026-04-20T17:36:51"/>
    <x v="98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7"/>
    <x v="45"/>
    <x v="9"/>
    <d v="2026-04-20T17:36:5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8"/>
    <x v="29"/>
    <x v="4"/>
    <d v="2026-04-20T17:36:51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9"/>
    <x v="29"/>
    <x v="4"/>
    <d v="2026-04-20T17:36:51"/>
    <x v="145"/>
    <m/>
    <m/>
    <m/>
    <m/>
    <m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9"/>
    <x v="53"/>
    <x v="11"/>
    <d v="2026-04-20T17:37:04"/>
    <x v="202"/>
    <m/>
    <m/>
    <m/>
    <m/>
    <m/>
    <n v="1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10"/>
    <x v="53"/>
    <x v="11"/>
    <d v="2026-04-20T17:37:04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11"/>
    <x v="53"/>
    <x v="11"/>
    <d v="2026-04-20T17:37:04"/>
    <x v="1"/>
    <m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2"/>
    <x v="53"/>
    <x v="11"/>
    <d v="2026-04-20T17:37:04"/>
    <x v="202"/>
    <n v="15"/>
    <n v="16"/>
    <m/>
    <n v="1"/>
    <n v="3"/>
    <n v="2"/>
    <n v="6"/>
    <n v="5"/>
    <n v="11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4"/>
    <x v="53"/>
    <x v="11"/>
    <d v="2026-04-20T17:37:04"/>
    <x v="203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5"/>
    <x v="53"/>
    <x v="11"/>
    <d v="2026-04-20T17:37:0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6"/>
    <x v="53"/>
    <x v="11"/>
    <d v="2026-04-20T17:37:04"/>
    <x v="203"/>
    <n v="39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7"/>
    <x v="53"/>
    <x v="11"/>
    <d v="2026-04-20T17:37:0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10"/>
    <x v="29"/>
    <x v="4"/>
    <d v="2026-04-20T17:36:5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11"/>
    <x v="29"/>
    <x v="4"/>
    <d v="2026-04-20T17:36:51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8"/>
    <x v="30"/>
    <x v="4"/>
    <d v="2026-04-20T17:36:52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9"/>
    <x v="30"/>
    <x v="4"/>
    <d v="2026-04-20T17:36:52"/>
    <x v="9"/>
    <m/>
    <m/>
    <m/>
    <m/>
    <m/>
    <n v="8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2"/>
    <x v="30"/>
    <x v="4"/>
    <d v="2026-04-20T17:36:52"/>
    <x v="14"/>
    <n v="5"/>
    <n v="2"/>
    <m/>
    <m/>
    <m/>
    <m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4"/>
    <x v="30"/>
    <x v="4"/>
    <d v="2026-04-20T17:36:52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5"/>
    <x v="30"/>
    <x v="4"/>
    <d v="2026-04-20T17:36:5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6"/>
    <x v="30"/>
    <x v="4"/>
    <d v="2026-04-20T17:36:52"/>
    <x v="95"/>
    <n v="1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7"/>
    <x v="30"/>
    <x v="4"/>
    <d v="2026-04-20T17:36:52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25"/>
    <x v="30"/>
    <x v="4"/>
    <d v="2026-04-20T17:36:52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34"/>
    <x v="30"/>
    <x v="4"/>
    <d v="2026-04-20T17:36:5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8"/>
    <x v="46"/>
    <x v="4"/>
    <d v="2026-04-20T17:36:52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9"/>
    <x v="46"/>
    <x v="4"/>
    <d v="2026-04-20T17:36:52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10"/>
    <x v="46"/>
    <x v="4"/>
    <d v="2026-04-20T17:36:52"/>
    <x v="43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2"/>
    <x v="46"/>
    <x v="4"/>
    <d v="2026-04-20T17:36:52"/>
    <x v="117"/>
    <n v="8"/>
    <n v="5"/>
    <m/>
    <m/>
    <m/>
    <n v="3"/>
    <n v="3"/>
    <n v="3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4"/>
    <x v="46"/>
    <x v="4"/>
    <d v="2026-04-20T17:36:52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5"/>
    <x v="46"/>
    <x v="4"/>
    <d v="2026-04-20T17:36:52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6"/>
    <x v="46"/>
    <x v="4"/>
    <d v="2026-04-20T17:36:52"/>
    <x v="211"/>
    <n v="3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6"/>
    <x v="7"/>
    <x v="46"/>
    <x v="4"/>
    <d v="2026-04-20T17:36:52"/>
    <x v="9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8"/>
    <x v="47"/>
    <x v="4"/>
    <d v="2026-04-20T17:36:53"/>
    <x v="69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9"/>
    <x v="47"/>
    <x v="4"/>
    <d v="2026-04-20T17:36:53"/>
    <x v="1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11"/>
    <x v="47"/>
    <x v="4"/>
    <d v="2026-04-20T17:36:53"/>
    <x v="69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2"/>
    <x v="47"/>
    <x v="4"/>
    <d v="2026-04-20T17:36:53"/>
    <x v="14"/>
    <n v="4"/>
    <n v="3"/>
    <n v="0"/>
    <n v="1"/>
    <n v="0"/>
    <n v="0"/>
    <n v="2"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4"/>
    <x v="47"/>
    <x v="4"/>
    <d v="2026-04-20T17:36:53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5"/>
    <x v="47"/>
    <x v="4"/>
    <d v="2026-04-20T17:36:53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6"/>
    <x v="47"/>
    <x v="4"/>
    <d v="2026-04-20T17:36:53"/>
    <x v="164"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"/>
    <x v="47"/>
    <x v="4"/>
    <d v="2026-04-20T17:36:53"/>
    <x v="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8"/>
    <x v="48"/>
    <x v="4"/>
    <d v="2026-04-20T17:36:5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9"/>
    <x v="48"/>
    <x v="4"/>
    <d v="2026-04-20T17:36:5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10"/>
    <x v="48"/>
    <x v="4"/>
    <d v="2026-04-20T17:36:53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2"/>
    <x v="48"/>
    <x v="4"/>
    <d v="2026-04-20T17:36:53"/>
    <x v="0"/>
    <n v="2"/>
    <n v="4"/>
    <m/>
    <m/>
    <m/>
    <n v="2"/>
    <m/>
    <n v="2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4"/>
    <x v="48"/>
    <x v="4"/>
    <d v="2026-04-20T17:36:53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5"/>
    <x v="48"/>
    <x v="4"/>
    <d v="2026-04-20T17:36:5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6"/>
    <x v="48"/>
    <x v="4"/>
    <d v="2026-04-20T17:36:53"/>
    <x v="141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"/>
    <x v="48"/>
    <x v="4"/>
    <d v="2026-04-20T17:36:53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"/>
    <x v="31"/>
    <x v="4"/>
    <d v="2026-04-20T17:36:54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9"/>
    <x v="31"/>
    <x v="4"/>
    <d v="2026-04-20T17:36:54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0"/>
    <x v="31"/>
    <x v="4"/>
    <d v="2026-04-20T17:36:54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"/>
    <x v="31"/>
    <x v="4"/>
    <d v="2026-04-20T17:36:54"/>
    <x v="15"/>
    <n v="8"/>
    <n v="8"/>
    <m/>
    <m/>
    <m/>
    <n v="2"/>
    <n v="2"/>
    <n v="5"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4"/>
    <x v="31"/>
    <x v="4"/>
    <d v="2026-04-20T17:36:54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5"/>
    <x v="31"/>
    <x v="4"/>
    <d v="2026-04-20T17:36:54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6"/>
    <x v="31"/>
    <x v="4"/>
    <d v="2026-04-20T17:36:54"/>
    <x v="414"/>
    <n v="3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"/>
    <x v="31"/>
    <x v="4"/>
    <d v="2026-04-20T17:36:54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4"/>
    <x v="32"/>
    <x v="0"/>
    <d v="2026-04-20T17:36:54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5"/>
    <x v="32"/>
    <x v="0"/>
    <d v="2026-04-20T17:36:5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6"/>
    <x v="32"/>
    <x v="0"/>
    <d v="2026-04-20T17:36:54"/>
    <x v="4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7"/>
    <x v="32"/>
    <x v="0"/>
    <d v="2026-04-20T17:36:54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8"/>
    <x v="51"/>
    <x v="0"/>
    <d v="2026-04-20T17:36:55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0"/>
    <x v="59"/>
    <x v="11"/>
    <d v="2026-04-20T17:37:05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1"/>
    <x v="59"/>
    <x v="11"/>
    <d v="2026-04-20T17:37:05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2"/>
    <x v="59"/>
    <x v="11"/>
    <d v="2026-04-20T17:37:05"/>
    <x v="117"/>
    <n v="6"/>
    <n v="7"/>
    <m/>
    <m/>
    <m/>
    <m/>
    <n v="3"/>
    <n v="5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3"/>
    <x v="59"/>
    <x v="11"/>
    <d v="2026-04-20T17:37:05"/>
    <x v="2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4"/>
    <x v="59"/>
    <x v="11"/>
    <d v="2026-04-20T17:37:05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5"/>
    <x v="59"/>
    <x v="11"/>
    <d v="2026-04-20T17:37:0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6"/>
    <x v="59"/>
    <x v="11"/>
    <d v="2026-04-20T17:37:05"/>
    <x v="202"/>
    <n v="2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7"/>
    <x v="59"/>
    <x v="11"/>
    <d v="2026-04-20T17:37:05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"/>
    <x v="71"/>
    <x v="0"/>
    <d v="2026-04-20T17:37:0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"/>
    <x v="71"/>
    <x v="0"/>
    <d v="2026-04-20T17:37:09"/>
    <x v="9"/>
    <n v="6"/>
    <n v="4"/>
    <m/>
    <n v="1"/>
    <m/>
    <n v="1"/>
    <n v="2"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"/>
    <x v="71"/>
    <x v="0"/>
    <d v="2026-04-20T17:37:09"/>
    <x v="43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"/>
    <x v="71"/>
    <x v="0"/>
    <d v="2026-04-20T17:37:09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5"/>
    <x v="71"/>
    <x v="0"/>
    <d v="2026-04-20T17:37:0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6"/>
    <x v="71"/>
    <x v="0"/>
    <d v="2026-04-20T17:37:09"/>
    <x v="200"/>
    <n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"/>
    <x v="71"/>
    <x v="0"/>
    <d v="2026-04-20T17:37:09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5"/>
    <x v="71"/>
    <x v="0"/>
    <d v="2026-04-20T17:37:09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8"/>
    <x v="33"/>
    <x v="4"/>
    <d v="2026-04-20T17:36:55"/>
    <x v="10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9"/>
    <x v="33"/>
    <x v="4"/>
    <d v="2026-04-20T17:36:55"/>
    <x v="63"/>
    <m/>
    <m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0"/>
    <x v="33"/>
    <x v="4"/>
    <d v="2026-04-20T17:36:55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1"/>
    <x v="33"/>
    <x v="4"/>
    <d v="2026-04-20T17:36:55"/>
    <x v="1"/>
    <m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0"/>
    <x v="33"/>
    <x v="4"/>
    <d v="2026-04-20T17:36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"/>
    <x v="33"/>
    <x v="4"/>
    <d v="2026-04-20T17:36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8"/>
    <x v="34"/>
    <x v="4"/>
    <d v="2026-04-20T17:36:56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9"/>
    <x v="34"/>
    <x v="4"/>
    <d v="2026-04-20T17:36:56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0"/>
    <x v="34"/>
    <x v="4"/>
    <d v="2026-04-20T17:36:56"/>
    <x v="30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2"/>
    <x v="34"/>
    <x v="4"/>
    <d v="2026-04-20T17:36:56"/>
    <x v="1"/>
    <n v="5"/>
    <n v="3"/>
    <n v="0"/>
    <n v="0"/>
    <n v="0"/>
    <n v="1"/>
    <n v="0"/>
    <n v="4"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4"/>
    <x v="34"/>
    <x v="4"/>
    <d v="2026-04-20T17:36:56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5"/>
    <x v="34"/>
    <x v="4"/>
    <d v="2026-04-20T17:36:5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6"/>
    <x v="34"/>
    <x v="4"/>
    <d v="2026-04-20T17:36:56"/>
    <x v="173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"/>
    <x v="34"/>
    <x v="4"/>
    <d v="2026-04-20T17:36:5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9"/>
    <x v="42"/>
    <x v="9"/>
    <d v="2026-04-20T17:36:56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10"/>
    <x v="42"/>
    <x v="9"/>
    <d v="2026-04-20T17:36:56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11"/>
    <x v="42"/>
    <x v="9"/>
    <d v="2026-04-20T17:36:5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2"/>
    <x v="42"/>
    <x v="9"/>
    <d v="2026-04-20T17:36:56"/>
    <x v="14"/>
    <n v="2"/>
    <n v="5"/>
    <m/>
    <m/>
    <n v="1"/>
    <m/>
    <m/>
    <n v="2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4"/>
    <x v="42"/>
    <x v="9"/>
    <d v="2026-04-20T17:36:56"/>
    <x v="398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5"/>
    <x v="42"/>
    <x v="9"/>
    <d v="2026-04-20T17:36:56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6"/>
    <x v="42"/>
    <x v="9"/>
    <d v="2026-04-20T17:36:56"/>
    <x v="398"/>
    <n v="7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"/>
    <x v="42"/>
    <x v="9"/>
    <d v="2026-04-20T17:36:56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8"/>
    <x v="43"/>
    <x v="9"/>
    <d v="2026-04-20T17:36:57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9"/>
    <x v="43"/>
    <x v="9"/>
    <d v="2026-04-20T17:36:57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10"/>
    <x v="43"/>
    <x v="9"/>
    <d v="2026-04-20T17:36:57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2"/>
    <x v="43"/>
    <x v="9"/>
    <d v="2026-04-20T17:36:57"/>
    <x v="2"/>
    <m/>
    <n v="3"/>
    <m/>
    <m/>
    <m/>
    <m/>
    <n v="1"/>
    <n v="1"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4"/>
    <x v="43"/>
    <x v="9"/>
    <d v="2026-04-20T17:36:57"/>
    <x v="19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5"/>
    <x v="43"/>
    <x v="9"/>
    <d v="2026-04-20T17:36:5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6"/>
    <x v="43"/>
    <x v="9"/>
    <d v="2026-04-20T17:36:57"/>
    <x v="196"/>
    <n v="23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7"/>
    <x v="43"/>
    <x v="9"/>
    <d v="2026-04-20T17:36:5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4"/>
    <x v="55"/>
    <x v="5"/>
    <d v="2026-04-20T17:36:57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6"/>
    <x v="55"/>
    <x v="5"/>
    <d v="2026-04-20T17:36:57"/>
    <x v="200"/>
    <n v="3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13"/>
    <x v="86"/>
    <x v="12"/>
    <d v="2026-04-20T17:37:11"/>
    <x v="107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2"/>
    <x v="86"/>
    <x v="12"/>
    <d v="2026-04-20T17:37:11"/>
    <x v="13"/>
    <n v="5"/>
    <n v="10"/>
    <m/>
    <m/>
    <n v="1"/>
    <n v="3"/>
    <n v="2"/>
    <n v="3"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3"/>
    <x v="86"/>
    <x v="12"/>
    <d v="2026-04-20T17:37:11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14"/>
    <x v="86"/>
    <x v="12"/>
    <d v="2026-04-20T17:37:11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4"/>
    <x v="86"/>
    <x v="12"/>
    <d v="2026-04-20T17:37:11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5"/>
    <x v="86"/>
    <x v="12"/>
    <d v="2026-04-20T17:37:1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6"/>
    <x v="86"/>
    <x v="12"/>
    <d v="2026-04-20T17:37:11"/>
    <x v="199"/>
    <n v="2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"/>
    <x v="86"/>
    <x v="12"/>
    <d v="2026-04-20T17:37:11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8"/>
    <x v="56"/>
    <x v="0"/>
    <d v="2026-04-20T17:36:58"/>
    <x v="18"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9"/>
    <x v="49"/>
    <x v="5"/>
    <d v="2026-04-20T17:36:58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2"/>
    <x v="49"/>
    <x v="5"/>
    <d v="2026-04-20T17:36:58"/>
    <x v="2"/>
    <n v="1"/>
    <n v="2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4"/>
    <x v="49"/>
    <x v="5"/>
    <d v="2026-04-20T17:36:58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6"/>
    <x v="49"/>
    <x v="5"/>
    <d v="2026-04-20T17:36:58"/>
    <x v="63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8"/>
    <x v="50"/>
    <x v="10"/>
    <d v="2026-04-20T17:36:59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9"/>
    <x v="50"/>
    <x v="10"/>
    <d v="2026-04-20T17:36:59"/>
    <x v="10"/>
    <m/>
    <m/>
    <m/>
    <m/>
    <m/>
    <n v="10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1"/>
    <x v="50"/>
    <x v="10"/>
    <d v="2026-04-20T17:36:5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2"/>
    <x v="50"/>
    <x v="10"/>
    <d v="2026-04-20T17:36:59"/>
    <x v="10"/>
    <n v="8"/>
    <n v="6"/>
    <m/>
    <m/>
    <n v="1"/>
    <n v="4"/>
    <n v="2"/>
    <n v="5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4"/>
    <x v="50"/>
    <x v="10"/>
    <d v="2026-04-20T17:36:59"/>
    <x v="516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5"/>
    <x v="50"/>
    <x v="10"/>
    <d v="2026-04-20T17:36:5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6"/>
    <x v="50"/>
    <x v="10"/>
    <d v="2026-04-20T17:36:59"/>
    <x v="516"/>
    <n v="53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"/>
    <x v="50"/>
    <x v="10"/>
    <d v="2026-04-20T17:36:59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8"/>
    <x v="57"/>
    <x v="10"/>
    <d v="2026-04-20T17:36:59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9"/>
    <x v="57"/>
    <x v="10"/>
    <d v="2026-04-20T17:36:59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10"/>
    <x v="57"/>
    <x v="10"/>
    <d v="2026-04-20T17:36:59"/>
    <x v="69"/>
    <m/>
    <m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11"/>
    <x v="57"/>
    <x v="10"/>
    <d v="2026-04-20T17:36:59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2"/>
    <x v="57"/>
    <x v="10"/>
    <d v="2026-04-20T17:36:59"/>
    <x v="117"/>
    <n v="3"/>
    <n v="10"/>
    <m/>
    <m/>
    <n v="1"/>
    <n v="0"/>
    <n v="2"/>
    <n v="4"/>
    <n v="4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4"/>
    <x v="57"/>
    <x v="10"/>
    <d v="2026-04-20T17:36:59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5"/>
    <x v="57"/>
    <x v="10"/>
    <d v="2026-04-20T17:36:59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6"/>
    <x v="57"/>
    <x v="10"/>
    <d v="2026-04-20T17:36:59"/>
    <x v="228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"/>
    <x v="57"/>
    <x v="10"/>
    <d v="2026-04-20T17:36:59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8"/>
    <x v="60"/>
    <x v="10"/>
    <d v="2026-04-20T17:37:00"/>
    <x v="18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9"/>
    <x v="60"/>
    <x v="10"/>
    <d v="2026-04-20T17:37:00"/>
    <x v="144"/>
    <m/>
    <m/>
    <m/>
    <m/>
    <m/>
    <n v="10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9"/>
    <x v="77"/>
    <x v="12"/>
    <d v="2026-04-20T17:37:13"/>
    <x v="196"/>
    <m/>
    <m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0"/>
    <x v="77"/>
    <x v="12"/>
    <d v="2026-04-20T17:37:13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1"/>
    <x v="77"/>
    <x v="12"/>
    <d v="2026-04-20T17:37:13"/>
    <x v="49"/>
    <n v="4.8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"/>
    <x v="77"/>
    <x v="12"/>
    <d v="2026-04-20T17:37:13"/>
    <x v="164"/>
    <n v="20"/>
    <n v="14"/>
    <n v="2"/>
    <m/>
    <n v="1"/>
    <n v="2"/>
    <n v="1"/>
    <n v="12"/>
    <n v="1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"/>
    <x v="77"/>
    <x v="12"/>
    <d v="2026-04-20T17:37:13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5"/>
    <x v="77"/>
    <x v="12"/>
    <d v="2026-04-20T17:37:13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6"/>
    <x v="77"/>
    <x v="12"/>
    <d v="2026-04-20T17:37:13"/>
    <x v="301"/>
    <n v="2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"/>
    <x v="77"/>
    <x v="12"/>
    <d v="2026-04-20T17:37:13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9"/>
    <x v="61"/>
    <x v="10"/>
    <d v="2026-04-20T17:37:00"/>
    <x v="43"/>
    <m/>
    <m/>
    <m/>
    <m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2"/>
    <x v="61"/>
    <x v="10"/>
    <d v="2026-04-20T17:37:00"/>
    <x v="30"/>
    <n v="0"/>
    <n v="1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4"/>
    <x v="61"/>
    <x v="10"/>
    <d v="2026-04-20T17:37:00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5"/>
    <x v="61"/>
    <x v="10"/>
    <d v="2026-04-20T17:37:00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6"/>
    <x v="61"/>
    <x v="10"/>
    <d v="2026-04-20T17:37:00"/>
    <x v="9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7"/>
    <x v="61"/>
    <x v="10"/>
    <d v="2026-04-20T17:37:00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8"/>
    <x v="62"/>
    <x v="10"/>
    <d v="2026-04-20T17:37:01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9"/>
    <x v="62"/>
    <x v="10"/>
    <d v="2026-04-20T17:37:01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10"/>
    <x v="62"/>
    <x v="10"/>
    <d v="2026-04-20T17:37:01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2"/>
    <x v="62"/>
    <x v="10"/>
    <d v="2026-04-20T17:37:01"/>
    <x v="117"/>
    <n v="6"/>
    <n v="7"/>
    <m/>
    <m/>
    <m/>
    <n v="3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4"/>
    <x v="62"/>
    <x v="10"/>
    <d v="2026-04-20T17:37:01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5"/>
    <x v="62"/>
    <x v="10"/>
    <d v="2026-04-20T17:37:01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6"/>
    <x v="62"/>
    <x v="10"/>
    <d v="2026-04-20T17:37:01"/>
    <x v="190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7"/>
    <x v="62"/>
    <x v="10"/>
    <d v="2026-04-20T17:37:01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8"/>
    <x v="63"/>
    <x v="10"/>
    <d v="2026-04-20T17:37:01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9"/>
    <x v="63"/>
    <x v="10"/>
    <d v="2026-04-20T17:37:01"/>
    <x v="39"/>
    <m/>
    <m/>
    <m/>
    <m/>
    <m/>
    <n v="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10"/>
    <x v="63"/>
    <x v="10"/>
    <d v="2026-04-20T17:37:0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2"/>
    <x v="63"/>
    <x v="10"/>
    <d v="2026-04-20T17:37:01"/>
    <x v="117"/>
    <n v="8"/>
    <n v="5"/>
    <m/>
    <m/>
    <m/>
    <n v="1"/>
    <n v="2"/>
    <n v="2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4"/>
    <x v="63"/>
    <x v="10"/>
    <d v="2026-04-20T17:37:01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5"/>
    <x v="63"/>
    <x v="10"/>
    <d v="2026-04-20T17:37:0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6"/>
    <x v="63"/>
    <x v="10"/>
    <d v="2026-04-20T17:37:01"/>
    <x v="122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7"/>
    <x v="63"/>
    <x v="10"/>
    <d v="2026-04-20T17:37:01"/>
    <x v="145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0"/>
    <x v="64"/>
    <x v="10"/>
    <d v="2026-04-20T17:37:02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1"/>
    <x v="64"/>
    <x v="10"/>
    <d v="2026-04-20T17:37:02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"/>
    <x v="64"/>
    <x v="10"/>
    <d v="2026-04-20T17:37:02"/>
    <x v="43"/>
    <n v="0"/>
    <n v="2"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"/>
    <x v="64"/>
    <x v="10"/>
    <d v="2026-04-20T17:37:02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5"/>
    <x v="64"/>
    <x v="10"/>
    <d v="2026-04-20T17:37:0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6"/>
    <x v="64"/>
    <x v="10"/>
    <d v="2026-04-20T17:37:02"/>
    <x v="190"/>
    <n v="1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"/>
    <x v="64"/>
    <x v="10"/>
    <d v="2026-04-20T17:37:02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8"/>
    <x v="65"/>
    <x v="6"/>
    <d v="2026-04-20T17:37:02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9"/>
    <x v="65"/>
    <x v="6"/>
    <d v="2026-04-20T17:37:02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0"/>
    <x v="65"/>
    <x v="6"/>
    <d v="2026-04-20T17:37:02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1"/>
    <x v="65"/>
    <x v="6"/>
    <d v="2026-04-20T17:37:0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"/>
    <x v="65"/>
    <x v="6"/>
    <d v="2026-04-20T17:37:02"/>
    <x v="144"/>
    <n v="11"/>
    <n v="8"/>
    <m/>
    <m/>
    <n v="1"/>
    <n v="2"/>
    <n v="6"/>
    <n v="5"/>
    <n v="4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"/>
    <x v="65"/>
    <x v="6"/>
    <d v="2026-04-20T17:37:02"/>
    <x v="333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5"/>
    <x v="65"/>
    <x v="6"/>
    <d v="2026-04-20T17:37:02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6"/>
    <x v="65"/>
    <x v="6"/>
    <d v="2026-04-20T17:37:02"/>
    <x v="333"/>
    <n v="11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"/>
    <x v="65"/>
    <x v="6"/>
    <d v="2026-04-20T17:37:02"/>
    <x v="57"/>
    <n v="1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8"/>
    <x v="66"/>
    <x v="6"/>
    <d v="2026-04-20T17:37:0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9"/>
    <x v="66"/>
    <x v="6"/>
    <d v="2026-04-20T17:37:03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"/>
    <x v="66"/>
    <x v="6"/>
    <d v="2026-04-20T17:37:03"/>
    <x v="69"/>
    <n v="3"/>
    <n v="1"/>
    <m/>
    <m/>
    <m/>
    <m/>
    <n v="1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"/>
    <x v="66"/>
    <x v="6"/>
    <d v="2026-04-20T17:37:03"/>
    <x v="27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5"/>
    <x v="66"/>
    <x v="6"/>
    <d v="2026-04-20T17:37:03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6"/>
    <x v="66"/>
    <x v="6"/>
    <d v="2026-04-20T17:37:03"/>
    <x v="270"/>
    <n v="48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"/>
    <x v="66"/>
    <x v="6"/>
    <d v="2026-04-20T17:37:03"/>
    <x v="117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8"/>
    <x v="52"/>
    <x v="11"/>
    <d v="2026-04-20T17:37:0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9"/>
    <x v="52"/>
    <x v="11"/>
    <d v="2026-04-20T17:37:03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10"/>
    <x v="52"/>
    <x v="11"/>
    <d v="2026-04-20T17:37:0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22"/>
    <x v="79"/>
    <x v="12"/>
    <d v="2026-04-20T17:37:14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23"/>
    <x v="79"/>
    <x v="12"/>
    <d v="2026-04-20T17:37:14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2"/>
    <x v="79"/>
    <x v="12"/>
    <d v="2026-04-20T17:37:14"/>
    <x v="29"/>
    <n v="14"/>
    <n v="18"/>
    <m/>
    <m/>
    <n v="3"/>
    <n v="9"/>
    <n v="1"/>
    <n v="14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15"/>
    <x v="79"/>
    <x v="12"/>
    <d v="2026-04-20T17:37:14"/>
    <x v="43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4"/>
    <x v="79"/>
    <x v="12"/>
    <d v="2026-04-20T17:37:14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5"/>
    <x v="79"/>
    <x v="12"/>
    <d v="2026-04-20T17:37:1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6"/>
    <x v="79"/>
    <x v="12"/>
    <d v="2026-04-20T17:37:14"/>
    <x v="55"/>
    <n v="37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7"/>
    <x v="79"/>
    <x v="12"/>
    <d v="2026-04-20T17:37:14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9"/>
    <x v="80"/>
    <x v="12"/>
    <d v="2026-04-20T17:37:14"/>
    <x v="0"/>
    <m/>
    <m/>
    <m/>
    <m/>
    <m/>
    <n v="6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10"/>
    <x v="80"/>
    <x v="12"/>
    <d v="2026-04-20T17:37:14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11"/>
    <x v="80"/>
    <x v="12"/>
    <d v="2026-04-20T17:37:14"/>
    <x v="50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2"/>
    <x v="80"/>
    <x v="12"/>
    <d v="2026-04-20T17:37:14"/>
    <x v="90"/>
    <n v="1"/>
    <n v="4"/>
    <m/>
    <m/>
    <n v="1"/>
    <m/>
    <m/>
    <n v="3"/>
    <m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4"/>
    <x v="80"/>
    <x v="12"/>
    <d v="2026-04-20T17:37:14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5"/>
    <x v="80"/>
    <x v="12"/>
    <d v="2026-04-20T17:37:1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6"/>
    <x v="80"/>
    <x v="12"/>
    <d v="2026-04-20T17:37:14"/>
    <x v="4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7"/>
    <x v="80"/>
    <x v="12"/>
    <d v="2026-04-20T17:37:1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8"/>
    <x v="53"/>
    <x v="11"/>
    <d v="2026-04-20T17:37:04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9"/>
    <x v="54"/>
    <x v="11"/>
    <d v="2026-04-20T17:37:04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10"/>
    <x v="54"/>
    <x v="11"/>
    <d v="2026-04-20T17:37:04"/>
    <x v="3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11"/>
    <x v="54"/>
    <x v="11"/>
    <d v="2026-04-20T17:37:04"/>
    <x v="112"/>
    <m/>
    <n v="2.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2"/>
    <x v="54"/>
    <x v="11"/>
    <d v="2026-04-20T17:37:04"/>
    <x v="90"/>
    <n v="1"/>
    <n v="4"/>
    <m/>
    <n v="1"/>
    <n v="1"/>
    <m/>
    <m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4"/>
    <x v="54"/>
    <x v="11"/>
    <d v="2026-04-20T17:37:04"/>
    <x v="7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5"/>
    <x v="54"/>
    <x v="11"/>
    <d v="2026-04-20T17:37:0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6"/>
    <x v="54"/>
    <x v="11"/>
    <d v="2026-04-20T17:37:04"/>
    <x v="74"/>
    <n v="2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7"/>
    <x v="54"/>
    <x v="11"/>
    <d v="2026-04-20T17:37:04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8"/>
    <x v="58"/>
    <x v="11"/>
    <d v="2026-04-20T17:37:05"/>
    <x v="39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9"/>
    <x v="58"/>
    <x v="11"/>
    <d v="2026-04-20T17:37:05"/>
    <x v="190"/>
    <m/>
    <m/>
    <m/>
    <m/>
    <m/>
    <n v="2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10"/>
    <x v="58"/>
    <x v="11"/>
    <d v="2026-04-20T17:37:05"/>
    <x v="10"/>
    <m/>
    <m/>
    <m/>
    <m/>
    <m/>
    <m/>
    <m/>
    <n v="7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11"/>
    <x v="58"/>
    <x v="11"/>
    <d v="2026-04-20T17:37:05"/>
    <x v="277"/>
    <m/>
    <n v="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2"/>
    <x v="58"/>
    <x v="11"/>
    <d v="2026-04-20T17:37:05"/>
    <x v="132"/>
    <n v="10"/>
    <n v="28"/>
    <m/>
    <n v="1"/>
    <n v="2"/>
    <n v="4"/>
    <n v="5"/>
    <n v="13"/>
    <n v="1"/>
    <n v="8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16"/>
    <x v="58"/>
    <x v="11"/>
    <d v="2026-04-20T17:37:05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17"/>
    <x v="58"/>
    <x v="11"/>
    <d v="2026-04-20T17:37:0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20"/>
    <x v="58"/>
    <x v="11"/>
    <d v="2026-04-20T17:37:05"/>
    <x v="0"/>
    <n v="3"/>
    <n v="3"/>
    <m/>
    <m/>
    <m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4"/>
    <x v="58"/>
    <x v="11"/>
    <d v="2026-04-20T17:37:05"/>
    <x v="185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5"/>
    <x v="58"/>
    <x v="11"/>
    <d v="2026-04-20T17:37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6"/>
    <x v="58"/>
    <x v="11"/>
    <d v="2026-04-20T17:37:05"/>
    <x v="185"/>
    <n v="3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7"/>
    <x v="58"/>
    <x v="11"/>
    <d v="2026-04-20T17:37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25"/>
    <x v="58"/>
    <x v="11"/>
    <d v="2026-04-20T17:37:05"/>
    <x v="90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8"/>
    <x v="59"/>
    <x v="11"/>
    <d v="2026-04-20T17:37:05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9"/>
    <x v="59"/>
    <x v="11"/>
    <d v="2026-04-20T17:37:05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0"/>
    <x v="84"/>
    <x v="13"/>
    <d v="2026-04-20T17:37:17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1"/>
    <x v="84"/>
    <x v="13"/>
    <d v="2026-04-20T17:37:17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2"/>
    <x v="84"/>
    <x v="13"/>
    <d v="2026-04-20T17:37:17"/>
    <x v="144"/>
    <n v="11"/>
    <n v="8"/>
    <n v="1"/>
    <n v="1"/>
    <n v="2"/>
    <n v="4"/>
    <n v="1"/>
    <n v="5"/>
    <n v="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3"/>
    <x v="84"/>
    <x v="13"/>
    <d v="2026-04-20T17:37:17"/>
    <x v="2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4"/>
    <x v="84"/>
    <x v="13"/>
    <d v="2026-04-20T17:37:17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5"/>
    <x v="84"/>
    <x v="13"/>
    <d v="2026-04-20T17:37:1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6"/>
    <x v="84"/>
    <x v="13"/>
    <d v="2026-04-20T17:37:17"/>
    <x v="195"/>
    <n v="1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7"/>
    <x v="84"/>
    <x v="13"/>
    <d v="2026-04-20T17:37:1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10"/>
    <x v="59"/>
    <x v="11"/>
    <d v="2026-04-20T17:37:05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9"/>
    <x v="67"/>
    <x v="11"/>
    <d v="2026-04-20T17:37:06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10"/>
    <x v="67"/>
    <x v="11"/>
    <d v="2026-04-20T17:37:06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11"/>
    <x v="67"/>
    <x v="11"/>
    <d v="2026-04-20T17:37:06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2"/>
    <x v="67"/>
    <x v="11"/>
    <d v="2026-04-20T17:37:06"/>
    <x v="1"/>
    <n v="3"/>
    <n v="5"/>
    <m/>
    <m/>
    <n v="1"/>
    <m/>
    <m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4"/>
    <x v="67"/>
    <x v="11"/>
    <d v="2026-04-20T17:37:06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5"/>
    <x v="67"/>
    <x v="11"/>
    <d v="2026-04-20T17:37:0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6"/>
    <x v="67"/>
    <x v="11"/>
    <d v="2026-04-20T17:37:06"/>
    <x v="382"/>
    <n v="3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7"/>
    <x v="67"/>
    <x v="11"/>
    <d v="2026-04-20T17:37:06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8"/>
    <x v="72"/>
    <x v="11"/>
    <d v="2026-04-20T17:37:06"/>
    <x v="57"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9"/>
    <x v="72"/>
    <x v="11"/>
    <d v="2026-04-20T17:37:06"/>
    <x v="196"/>
    <m/>
    <m/>
    <m/>
    <m/>
    <m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10"/>
    <x v="72"/>
    <x v="11"/>
    <d v="2026-04-20T17:37:06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11"/>
    <x v="72"/>
    <x v="11"/>
    <d v="2026-04-20T17:37:06"/>
    <x v="219"/>
    <m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0"/>
    <x v="72"/>
    <x v="11"/>
    <d v="2026-04-20T17:37:0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1"/>
    <x v="72"/>
    <x v="11"/>
    <d v="2026-04-20T17:37:0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12"/>
    <x v="72"/>
    <x v="11"/>
    <d v="2026-04-20T17:37:06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2"/>
    <x v="72"/>
    <x v="11"/>
    <d v="2026-04-20T17:37:06"/>
    <x v="216"/>
    <n v="19"/>
    <n v="26"/>
    <m/>
    <n v="2"/>
    <n v="1"/>
    <n v="6"/>
    <n v="8"/>
    <n v="11"/>
    <n v="1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3"/>
    <x v="72"/>
    <x v="11"/>
    <d v="2026-04-20T17:37:06"/>
    <x v="43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4"/>
    <x v="72"/>
    <x v="11"/>
    <d v="2026-04-20T17:37:06"/>
    <x v="410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5"/>
    <x v="72"/>
    <x v="11"/>
    <d v="2026-04-20T17:37:0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6"/>
    <x v="72"/>
    <x v="11"/>
    <d v="2026-04-20T17:37:06"/>
    <x v="410"/>
    <n v="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7"/>
    <x v="72"/>
    <x v="11"/>
    <d v="2026-04-20T17:37:0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9"/>
    <x v="74"/>
    <x v="0"/>
    <d v="2026-04-20T17:37:07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"/>
    <x v="74"/>
    <x v="0"/>
    <d v="2026-04-20T17:37:07"/>
    <x v="30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4"/>
    <x v="74"/>
    <x v="0"/>
    <d v="2026-04-20T17:37:07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5"/>
    <x v="74"/>
    <x v="0"/>
    <d v="2026-04-20T17:37:0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6"/>
    <x v="74"/>
    <x v="0"/>
    <d v="2026-04-20T17:37:07"/>
    <x v="236"/>
    <n v="3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"/>
    <x v="74"/>
    <x v="0"/>
    <d v="2026-04-20T17:37:0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8"/>
    <x v="68"/>
    <x v="0"/>
    <d v="2026-04-20T17:37:07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9"/>
    <x v="68"/>
    <x v="0"/>
    <d v="2026-04-20T17:37:07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10"/>
    <x v="68"/>
    <x v="0"/>
    <d v="2026-04-20T17:37:07"/>
    <x v="14"/>
    <m/>
    <m/>
    <m/>
    <m/>
    <m/>
    <m/>
    <m/>
    <n v="2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11"/>
    <x v="68"/>
    <x v="0"/>
    <d v="2026-04-20T17:37:07"/>
    <x v="1"/>
    <n v="1.6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2"/>
    <x v="68"/>
    <x v="0"/>
    <d v="2026-04-20T17:37:07"/>
    <x v="144"/>
    <n v="5"/>
    <n v="14"/>
    <n v="1"/>
    <n v="2"/>
    <n v="1"/>
    <n v="4"/>
    <n v="1"/>
    <n v="2"/>
    <n v="2"/>
    <n v="2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4"/>
    <x v="68"/>
    <x v="0"/>
    <d v="2026-04-20T17:37:07"/>
    <x v="338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5"/>
    <x v="68"/>
    <x v="0"/>
    <d v="2026-04-20T17:37:07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6"/>
    <x v="68"/>
    <x v="0"/>
    <d v="2026-04-20T17:37:07"/>
    <x v="338"/>
    <n v="6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7"/>
    <x v="68"/>
    <x v="0"/>
    <d v="2026-04-20T17:37:07"/>
    <x v="21"/>
    <n v="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8"/>
    <x v="69"/>
    <x v="0"/>
    <d v="2026-04-20T17:37:08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9"/>
    <x v="69"/>
    <x v="0"/>
    <d v="2026-04-20T17:37:08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2"/>
    <x v="69"/>
    <x v="0"/>
    <d v="2026-04-20T17:37:08"/>
    <x v="0"/>
    <m/>
    <n v="6"/>
    <m/>
    <m/>
    <m/>
    <n v="3"/>
    <n v="1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4"/>
    <x v="69"/>
    <x v="0"/>
    <d v="2026-04-20T17:37:08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5"/>
    <x v="69"/>
    <x v="0"/>
    <d v="2026-04-20T17:37:08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6"/>
    <x v="69"/>
    <x v="0"/>
    <d v="2026-04-20T17:37:08"/>
    <x v="192"/>
    <n v="19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7"/>
    <x v="69"/>
    <x v="0"/>
    <d v="2026-04-20T17:37:08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8"/>
    <x v="70"/>
    <x v="0"/>
    <d v="2026-04-20T17:37:0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9"/>
    <x v="70"/>
    <x v="0"/>
    <d v="2026-04-20T17:37:08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11"/>
    <x v="70"/>
    <x v="0"/>
    <d v="2026-04-20T17:37:0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2"/>
    <x v="70"/>
    <x v="0"/>
    <d v="2026-04-20T17:37:08"/>
    <x v="1"/>
    <n v="3"/>
    <n v="5"/>
    <m/>
    <m/>
    <n v="1"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4"/>
    <x v="70"/>
    <x v="0"/>
    <d v="2026-04-20T17:37:08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5"/>
    <x v="70"/>
    <x v="0"/>
    <d v="2026-04-20T17:37:0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6"/>
    <x v="70"/>
    <x v="0"/>
    <d v="2026-04-20T17:37:08"/>
    <x v="4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"/>
    <x v="70"/>
    <x v="0"/>
    <d v="2026-04-20T17:37:08"/>
    <x v="145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8"/>
    <x v="0"/>
    <x v="0"/>
    <d v="2026-04-20T17:37:0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9"/>
    <x v="0"/>
    <x v="0"/>
    <d v="2026-04-20T17:37:09"/>
    <x v="145"/>
    <m/>
    <m/>
    <m/>
    <m/>
    <m/>
    <n v="2"/>
    <n v="6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0"/>
    <x v="0"/>
    <x v="0"/>
    <d v="2026-04-20T17:37:09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0"/>
    <x v="0"/>
    <x v="0"/>
    <d v="2026-04-20T17:37:0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"/>
    <x v="0"/>
    <x v="0"/>
    <d v="2026-04-20T17:37:0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"/>
    <x v="0"/>
    <x v="0"/>
    <d v="2026-04-20T17:37:09"/>
    <x v="14"/>
    <n v="4"/>
    <n v="3"/>
    <m/>
    <m/>
    <m/>
    <m/>
    <n v="1"/>
    <n v="1"/>
    <n v="3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"/>
    <x v="0"/>
    <x v="0"/>
    <d v="2026-04-20T17:37:09"/>
    <x v="43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4"/>
    <x v="0"/>
    <x v="0"/>
    <d v="2026-04-20T17:37:09"/>
    <x v="756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5"/>
    <x v="0"/>
    <x v="0"/>
    <d v="2026-04-20T17:37:09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6"/>
    <x v="0"/>
    <x v="0"/>
    <d v="2026-04-20T17:37:09"/>
    <x v="756"/>
    <n v="53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"/>
    <x v="0"/>
    <x v="0"/>
    <d v="2026-04-20T17:37:09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8"/>
    <x v="71"/>
    <x v="0"/>
    <d v="2026-04-20T17:37:09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"/>
    <x v="88"/>
    <x v="13"/>
    <d v="2026-04-20T17:37:1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5"/>
    <x v="88"/>
    <x v="13"/>
    <d v="2026-04-20T17:37:1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4"/>
    <x v="88"/>
    <x v="13"/>
    <d v="2026-04-20T17:37:19"/>
    <x v="53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"/>
    <x v="88"/>
    <x v="13"/>
    <d v="2026-04-20T17:37:19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7"/>
    <x v="88"/>
    <x v="13"/>
    <d v="2026-04-20T17:37:1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6"/>
    <x v="88"/>
    <x v="13"/>
    <d v="2026-04-20T17:37:19"/>
    <x v="538"/>
    <n v="66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"/>
    <x v="88"/>
    <x v="13"/>
    <d v="2026-04-20T17:37:19"/>
    <x v="9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8"/>
    <x v="88"/>
    <x v="13"/>
    <d v="2026-04-20T17:37:1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9"/>
    <x v="71"/>
    <x v="0"/>
    <d v="2026-04-20T17:37:09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0"/>
    <x v="71"/>
    <x v="0"/>
    <d v="2026-04-20T17:37:09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1"/>
    <x v="71"/>
    <x v="0"/>
    <d v="2026-04-20T17:37:09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0"/>
    <x v="71"/>
    <x v="0"/>
    <d v="2026-04-20T17:37:0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9"/>
    <x v="73"/>
    <x v="0"/>
    <d v="2026-04-20T17:37:10"/>
    <x v="90"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10"/>
    <x v="73"/>
    <x v="0"/>
    <d v="2026-04-20T17:37:10"/>
    <x v="2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2"/>
    <x v="73"/>
    <x v="0"/>
    <d v="2026-04-20T17:37:10"/>
    <x v="90"/>
    <n v="2"/>
    <n v="3"/>
    <m/>
    <m/>
    <m/>
    <m/>
    <m/>
    <m/>
    <n v="3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4"/>
    <x v="73"/>
    <x v="0"/>
    <d v="2026-04-20T17:37:10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5"/>
    <x v="73"/>
    <x v="0"/>
    <d v="2026-04-20T17:37:10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29"/>
    <x v="73"/>
    <x v="0"/>
    <d v="2026-04-20T17:37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6"/>
    <x v="73"/>
    <x v="0"/>
    <d v="2026-04-20T17:37:10"/>
    <x v="204"/>
    <n v="35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7"/>
    <x v="73"/>
    <x v="0"/>
    <d v="2026-04-20T17:37:10"/>
    <x v="18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31"/>
    <x v="73"/>
    <x v="0"/>
    <d v="2026-04-20T17:37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9"/>
    <x v="82"/>
    <x v="0"/>
    <d v="2026-04-20T17:37:10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"/>
    <x v="82"/>
    <x v="0"/>
    <d v="2026-04-20T17:37:10"/>
    <x v="43"/>
    <m/>
    <n v="2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4"/>
    <x v="82"/>
    <x v="0"/>
    <d v="2026-04-20T17:37:10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5"/>
    <x v="82"/>
    <x v="0"/>
    <d v="2026-04-20T17:37:10"/>
    <x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6"/>
    <x v="82"/>
    <x v="0"/>
    <d v="2026-04-20T17:37:10"/>
    <x v="132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"/>
    <x v="82"/>
    <x v="0"/>
    <d v="2026-04-20T17:37:10"/>
    <x v="15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8"/>
    <x v="85"/>
    <x v="12"/>
    <d v="2026-04-20T17:37:11"/>
    <x v="15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9"/>
    <x v="85"/>
    <x v="12"/>
    <d v="2026-04-20T17:37:11"/>
    <x v="196"/>
    <m/>
    <m/>
    <m/>
    <m/>
    <m/>
    <n v="3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11"/>
    <x v="85"/>
    <x v="12"/>
    <d v="2026-04-20T17:37:1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"/>
    <x v="85"/>
    <x v="12"/>
    <d v="2026-04-20T17:37:11"/>
    <x v="164"/>
    <n v="15"/>
    <n v="19"/>
    <m/>
    <m/>
    <n v="1"/>
    <n v="4"/>
    <n v="4"/>
    <n v="15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4"/>
    <x v="85"/>
    <x v="12"/>
    <d v="2026-04-20T17:37:11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5"/>
    <x v="85"/>
    <x v="12"/>
    <d v="2026-04-20T17:37:1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6"/>
    <x v="85"/>
    <x v="12"/>
    <d v="2026-04-20T17:37:11"/>
    <x v="173"/>
    <n v="2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7"/>
    <x v="85"/>
    <x v="12"/>
    <d v="2026-04-20T17:37:11"/>
    <x v="145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8"/>
    <x v="86"/>
    <x v="12"/>
    <d v="2026-04-20T17:37:11"/>
    <x v="9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9"/>
    <x v="86"/>
    <x v="12"/>
    <d v="2026-04-20T17:37:11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10"/>
    <x v="86"/>
    <x v="12"/>
    <d v="2026-04-20T17:37:11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11"/>
    <x v="86"/>
    <x v="12"/>
    <d v="2026-04-20T17:37:11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0"/>
    <x v="86"/>
    <x v="12"/>
    <d v="2026-04-20T17:37:1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8"/>
    <x v="94"/>
    <x v="10"/>
    <d v="2026-04-20T17:37:22"/>
    <x v="10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9"/>
    <x v="94"/>
    <x v="10"/>
    <d v="2026-04-20T17:37:22"/>
    <x v="9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10"/>
    <x v="94"/>
    <x v="10"/>
    <d v="2026-04-20T17:37:22"/>
    <x v="30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2"/>
    <x v="94"/>
    <x v="10"/>
    <d v="2026-04-20T17:37:22"/>
    <x v="13"/>
    <n v="9"/>
    <n v="6"/>
    <m/>
    <m/>
    <n v="1"/>
    <n v="4"/>
    <n v="3"/>
    <n v="2"/>
    <n v="4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4"/>
    <x v="94"/>
    <x v="10"/>
    <d v="2026-04-20T17:37:22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5"/>
    <x v="94"/>
    <x v="10"/>
    <d v="2026-04-20T17:37:22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6"/>
    <x v="94"/>
    <x v="10"/>
    <d v="2026-04-20T17:37:22"/>
    <x v="414"/>
    <n v="3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7"/>
    <x v="94"/>
    <x v="10"/>
    <d v="2026-04-20T17:37:22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1"/>
    <x v="86"/>
    <x v="12"/>
    <d v="2026-04-20T17:37:1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8"/>
    <x v="75"/>
    <x v="12"/>
    <d v="2026-04-20T17:37:12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9"/>
    <x v="75"/>
    <x v="12"/>
    <d v="2026-04-20T17:37:12"/>
    <x v="115"/>
    <m/>
    <m/>
    <m/>
    <m/>
    <m/>
    <n v="2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10"/>
    <x v="75"/>
    <x v="12"/>
    <d v="2026-04-20T17:37:12"/>
    <x v="30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11"/>
    <x v="75"/>
    <x v="12"/>
    <d v="2026-04-20T17:37:1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2"/>
    <x v="75"/>
    <x v="12"/>
    <d v="2026-04-20T17:37:12"/>
    <x v="202"/>
    <n v="14"/>
    <n v="17"/>
    <m/>
    <m/>
    <n v="2"/>
    <n v="2"/>
    <n v="6"/>
    <n v="11"/>
    <n v="9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17"/>
    <x v="75"/>
    <x v="12"/>
    <d v="2026-04-20T17:37:12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20"/>
    <x v="75"/>
    <x v="12"/>
    <d v="2026-04-20T17:37:12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4"/>
    <x v="75"/>
    <x v="12"/>
    <d v="2026-04-20T17:37:12"/>
    <x v="71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5"/>
    <x v="75"/>
    <x v="12"/>
    <d v="2026-04-20T17:37:1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6"/>
    <x v="75"/>
    <x v="12"/>
    <d v="2026-04-20T17:37:12"/>
    <x v="71"/>
    <n v="31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7"/>
    <x v="75"/>
    <x v="12"/>
    <d v="2026-04-20T17:37:12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9"/>
    <x v="76"/>
    <x v="12"/>
    <d v="2026-04-20T17:37:12"/>
    <x v="43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2"/>
    <x v="76"/>
    <x v="12"/>
    <d v="2026-04-20T17:37:12"/>
    <x v="30"/>
    <m/>
    <n v="1"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4"/>
    <x v="76"/>
    <x v="12"/>
    <d v="2026-04-20T17:37:12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6"/>
    <x v="76"/>
    <x v="12"/>
    <d v="2026-04-20T17:37:12"/>
    <x v="26"/>
    <n v="8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1"/>
    <x v="96"/>
    <x v="10"/>
    <d v="2026-04-20T17:37:23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12"/>
    <x v="96"/>
    <x v="10"/>
    <d v="2026-04-20T17:37:23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2"/>
    <x v="96"/>
    <x v="10"/>
    <d v="2026-04-20T17:37:23"/>
    <x v="236"/>
    <n v="34"/>
    <n v="29"/>
    <n v="1"/>
    <m/>
    <n v="2"/>
    <n v="4"/>
    <n v="7"/>
    <n v="20"/>
    <n v="22"/>
    <n v="5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3"/>
    <x v="96"/>
    <x v="10"/>
    <d v="2026-04-20T17:37:23"/>
    <x v="43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4"/>
    <x v="96"/>
    <x v="10"/>
    <d v="2026-04-20T17:37:23"/>
    <x v="338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5"/>
    <x v="96"/>
    <x v="10"/>
    <d v="2026-04-20T17:37:23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6"/>
    <x v="96"/>
    <x v="10"/>
    <d v="2026-04-20T17:37:23"/>
    <x v="338"/>
    <n v="7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7"/>
    <x v="96"/>
    <x v="10"/>
    <d v="2026-04-20T17:37:23"/>
    <x v="202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"/>
    <x v="77"/>
    <x v="12"/>
    <d v="2026-04-20T17:37:13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8"/>
    <x v="78"/>
    <x v="12"/>
    <d v="2026-04-20T17:37:1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9"/>
    <x v="78"/>
    <x v="12"/>
    <d v="2026-04-20T17:37:13"/>
    <x v="187"/>
    <m/>
    <m/>
    <m/>
    <m/>
    <m/>
    <n v="12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0"/>
    <x v="78"/>
    <x v="12"/>
    <d v="2026-04-20T17:37:13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1"/>
    <x v="78"/>
    <x v="12"/>
    <d v="2026-04-20T17:37:13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6"/>
    <x v="78"/>
    <x v="12"/>
    <d v="2026-04-20T17:37:1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"/>
    <x v="78"/>
    <x v="12"/>
    <d v="2026-04-20T17:37:13"/>
    <x v="26"/>
    <n v="8"/>
    <n v="9"/>
    <m/>
    <m/>
    <n v="1"/>
    <n v="2"/>
    <m/>
    <n v="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"/>
    <x v="78"/>
    <x v="12"/>
    <d v="2026-04-20T17:37:13"/>
    <x v="30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4"/>
    <x v="78"/>
    <x v="12"/>
    <d v="2026-04-20T17:37:13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5"/>
    <x v="78"/>
    <x v="12"/>
    <d v="2026-04-20T17:37:1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6"/>
    <x v="78"/>
    <x v="12"/>
    <d v="2026-04-20T17:37:13"/>
    <x v="200"/>
    <n v="2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"/>
    <x v="78"/>
    <x v="12"/>
    <d v="2026-04-20T17:37:13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8"/>
    <x v="79"/>
    <x v="12"/>
    <d v="2026-04-20T17:37:14"/>
    <x v="4"/>
    <m/>
    <m/>
    <m/>
    <n v="1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9"/>
    <x v="79"/>
    <x v="12"/>
    <d v="2026-04-20T17:37:14"/>
    <x v="94"/>
    <m/>
    <m/>
    <m/>
    <m/>
    <m/>
    <n v="2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10"/>
    <x v="79"/>
    <x v="12"/>
    <d v="2026-04-20T17:37:14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11"/>
    <x v="79"/>
    <x v="12"/>
    <d v="2026-04-20T17:37:14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"/>
    <x v="100"/>
    <x v="11"/>
    <d v="2026-04-20T17:37:25"/>
    <x v="74"/>
    <n v="29"/>
    <n v="17"/>
    <n v="2"/>
    <n v="4"/>
    <m/>
    <n v="5"/>
    <n v="6"/>
    <n v="8"/>
    <n v="16"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3"/>
    <x v="100"/>
    <x v="11"/>
    <d v="2026-04-20T17:37:25"/>
    <x v="43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6"/>
    <x v="100"/>
    <x v="11"/>
    <d v="2026-04-20T17:37:2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0"/>
    <x v="100"/>
    <x v="11"/>
    <d v="2026-04-20T17:37:25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4"/>
    <x v="100"/>
    <x v="11"/>
    <d v="2026-04-20T17:37:25"/>
    <x v="288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5"/>
    <x v="100"/>
    <x v="11"/>
    <d v="2026-04-20T17:37:25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6"/>
    <x v="100"/>
    <x v="11"/>
    <d v="2026-04-20T17:37:25"/>
    <x v="288"/>
    <n v="7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7"/>
    <x v="100"/>
    <x v="11"/>
    <d v="2026-04-20T17:37:25"/>
    <x v="167"/>
    <n v="11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0"/>
    <x v="101"/>
    <x v="11"/>
    <d v="2026-04-20T17:37:25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1"/>
    <x v="101"/>
    <x v="11"/>
    <d v="2026-04-20T17:37:25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0"/>
    <x v="101"/>
    <x v="11"/>
    <d v="2026-04-20T17:37:2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"/>
    <x v="101"/>
    <x v="11"/>
    <d v="2026-04-20T17:37:2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2"/>
    <x v="101"/>
    <x v="11"/>
    <d v="2026-04-20T17:37:25"/>
    <x v="117"/>
    <n v="6"/>
    <n v="7"/>
    <m/>
    <m/>
    <n v="2"/>
    <n v="3"/>
    <m/>
    <n v="4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3"/>
    <x v="101"/>
    <x v="11"/>
    <d v="2026-04-20T17:37:25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4"/>
    <x v="101"/>
    <x v="11"/>
    <d v="2026-04-20T17:37:25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6"/>
    <x v="101"/>
    <x v="11"/>
    <d v="2026-04-20T17:37:25"/>
    <x v="76"/>
    <n v="27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9"/>
    <x v="81"/>
    <x v="3"/>
    <d v="2026-04-20T17:37:15"/>
    <x v="48"/>
    <m/>
    <m/>
    <m/>
    <m/>
    <m/>
    <n v="10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"/>
    <x v="81"/>
    <x v="3"/>
    <d v="2026-04-20T17:37:15"/>
    <x v="86"/>
    <n v="7"/>
    <n v="4"/>
    <n v="0"/>
    <n v="0"/>
    <n v="0"/>
    <n v="0"/>
    <n v="0"/>
    <n v="5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4"/>
    <x v="81"/>
    <x v="3"/>
    <d v="2026-04-20T17:37:15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6"/>
    <x v="81"/>
    <x v="3"/>
    <d v="2026-04-20T17:37:15"/>
    <x v="137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4"/>
    <x v="93"/>
    <x v="3"/>
    <d v="2026-04-20T17:37:15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6"/>
    <x v="93"/>
    <x v="3"/>
    <d v="2026-04-20T17:37:15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"/>
    <x v="83"/>
    <x v="3"/>
    <d v="2026-04-20T17:37:16"/>
    <x v="39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9"/>
    <x v="83"/>
    <x v="3"/>
    <d v="2026-04-20T17:37:16"/>
    <x v="48"/>
    <m/>
    <m/>
    <m/>
    <m/>
    <m/>
    <n v="8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0"/>
    <x v="83"/>
    <x v="3"/>
    <d v="2026-04-20T17:37:16"/>
    <x v="2"/>
    <m/>
    <m/>
    <m/>
    <m/>
    <m/>
    <m/>
    <m/>
    <n v="0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0"/>
    <x v="83"/>
    <x v="3"/>
    <d v="2026-04-20T17:37:16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"/>
    <x v="83"/>
    <x v="3"/>
    <d v="2026-04-20T17:37:16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"/>
    <x v="83"/>
    <x v="3"/>
    <d v="2026-04-20T17:37:16"/>
    <x v="48"/>
    <n v="11"/>
    <n v="11"/>
    <n v="0"/>
    <n v="0"/>
    <n v="0"/>
    <n v="4"/>
    <n v="5"/>
    <n v="4"/>
    <n v="7"/>
    <n v="0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"/>
    <x v="83"/>
    <x v="3"/>
    <d v="2026-04-20T17:37:16"/>
    <x v="30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"/>
    <x v="83"/>
    <x v="3"/>
    <d v="2026-04-20T17:37:16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6"/>
    <x v="83"/>
    <x v="3"/>
    <d v="2026-04-20T17:37:16"/>
    <x v="164"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8"/>
    <x v="84"/>
    <x v="13"/>
    <d v="2026-04-20T17:37:17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8"/>
    <x v="103"/>
    <x v="10"/>
    <d v="2026-04-20T17:37:2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9"/>
    <x v="103"/>
    <x v="10"/>
    <d v="2026-04-20T17:37:2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1"/>
    <x v="103"/>
    <x v="10"/>
    <d v="2026-04-20T17:37:26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2"/>
    <x v="103"/>
    <x v="10"/>
    <d v="2026-04-20T17:37:26"/>
    <x v="69"/>
    <n v="2"/>
    <n v="2"/>
    <m/>
    <m/>
    <n v="1"/>
    <n v="1"/>
    <m/>
    <n v="1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4"/>
    <x v="103"/>
    <x v="10"/>
    <d v="2026-04-20T17:37:26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5"/>
    <x v="103"/>
    <x v="10"/>
    <d v="2026-04-20T17:37:2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6"/>
    <x v="103"/>
    <x v="10"/>
    <d v="2026-04-20T17:37:26"/>
    <x v="209"/>
    <n v="2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"/>
    <x v="103"/>
    <x v="10"/>
    <d v="2026-04-20T17:37:26"/>
    <x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9"/>
    <x v="84"/>
    <x v="13"/>
    <d v="2026-04-20T17:37:17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10"/>
    <x v="84"/>
    <x v="13"/>
    <d v="2026-04-20T17:37:17"/>
    <x v="3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11"/>
    <x v="84"/>
    <x v="13"/>
    <d v="2026-04-20T17:37:17"/>
    <x v="135"/>
    <n v="1.6"/>
    <n v="3.2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8"/>
    <x v="87"/>
    <x v="13"/>
    <d v="2026-04-20T17:37:18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9"/>
    <x v="87"/>
    <x v="13"/>
    <d v="2026-04-20T17:37:18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10"/>
    <x v="87"/>
    <x v="13"/>
    <d v="2026-04-20T17:37:18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11"/>
    <x v="87"/>
    <x v="13"/>
    <d v="2026-04-20T17:37:18"/>
    <x v="99"/>
    <n v="1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2"/>
    <x v="87"/>
    <x v="13"/>
    <d v="2026-04-20T17:37:18"/>
    <x v="18"/>
    <n v="5"/>
    <n v="7"/>
    <n v="2"/>
    <m/>
    <n v="1"/>
    <n v="1"/>
    <n v="1"/>
    <n v="1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4"/>
    <x v="87"/>
    <x v="13"/>
    <d v="2026-04-20T17:37:18"/>
    <x v="10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5"/>
    <x v="87"/>
    <x v="13"/>
    <d v="2026-04-20T17:37:18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6"/>
    <x v="87"/>
    <x v="13"/>
    <d v="2026-04-20T17:37:18"/>
    <x v="101"/>
    <n v="3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7"/>
    <x v="87"/>
    <x v="13"/>
    <d v="2026-04-20T17:37:18"/>
    <x v="8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8"/>
    <x v="88"/>
    <x v="13"/>
    <d v="2026-04-20T17:37:19"/>
    <x v="29"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9"/>
    <x v="88"/>
    <x v="13"/>
    <d v="2026-04-20T17:37:19"/>
    <x v="404"/>
    <m/>
    <m/>
    <m/>
    <m/>
    <m/>
    <n v="40"/>
    <n v="3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0"/>
    <x v="88"/>
    <x v="13"/>
    <d v="2026-04-20T17:37:19"/>
    <x v="145"/>
    <m/>
    <m/>
    <m/>
    <m/>
    <m/>
    <m/>
    <m/>
    <n v="8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1"/>
    <x v="88"/>
    <x v="13"/>
    <d v="2026-04-20T17:37:19"/>
    <x v="655"/>
    <m/>
    <n v="2.4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4"/>
    <x v="106"/>
    <x v="1"/>
    <d v="2026-04-20T17:37:28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5"/>
    <x v="106"/>
    <x v="1"/>
    <d v="2026-04-20T17:37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27"/>
    <x v="106"/>
    <x v="1"/>
    <d v="2026-04-20T17:37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29"/>
    <x v="106"/>
    <x v="1"/>
    <d v="2026-04-20T17:37:2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6"/>
    <x v="106"/>
    <x v="1"/>
    <d v="2026-04-20T17:37:28"/>
    <x v="164"/>
    <n v="1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"/>
    <x v="106"/>
    <x v="1"/>
    <d v="2026-04-20T17:37:28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28"/>
    <x v="106"/>
    <x v="1"/>
    <d v="2026-04-20T17:37:28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31"/>
    <x v="106"/>
    <x v="1"/>
    <d v="2026-04-20T17:37:28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"/>
    <x v="88"/>
    <x v="13"/>
    <d v="2026-04-20T17:37:19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2"/>
    <x v="88"/>
    <x v="13"/>
    <d v="2026-04-20T17:37:19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3"/>
    <x v="88"/>
    <x v="13"/>
    <d v="2026-04-20T17:37:19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"/>
    <x v="88"/>
    <x v="13"/>
    <d v="2026-04-20T17:37:19"/>
    <x v="93"/>
    <n v="36"/>
    <n v="33"/>
    <m/>
    <n v="1"/>
    <n v="6"/>
    <n v="8"/>
    <n v="7"/>
    <n v="20"/>
    <n v="16"/>
    <n v="1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8"/>
    <x v="89"/>
    <x v="13"/>
    <d v="2026-04-20T17:37:20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9"/>
    <x v="89"/>
    <x v="13"/>
    <d v="2026-04-20T17:37:2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2"/>
    <x v="89"/>
    <x v="13"/>
    <d v="2026-04-20T17:37:20"/>
    <x v="69"/>
    <n v="1"/>
    <n v="3"/>
    <m/>
    <m/>
    <m/>
    <m/>
    <n v="1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4"/>
    <x v="89"/>
    <x v="13"/>
    <d v="2026-04-20T17:37:20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5"/>
    <x v="89"/>
    <x v="13"/>
    <d v="2026-04-20T17:37:2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6"/>
    <x v="89"/>
    <x v="13"/>
    <d v="2026-04-20T17:37:20"/>
    <x v="68"/>
    <n v="13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"/>
    <x v="89"/>
    <x v="13"/>
    <d v="2026-04-20T17:37:20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8"/>
    <x v="90"/>
    <x v="6"/>
    <d v="2026-04-20T17:37:2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9"/>
    <x v="90"/>
    <x v="6"/>
    <d v="2026-04-20T17:37:2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0"/>
    <x v="90"/>
    <x v="6"/>
    <d v="2026-04-20T17:37:2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"/>
    <x v="90"/>
    <x v="6"/>
    <d v="2026-04-20T17:37:2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2"/>
    <x v="90"/>
    <x v="6"/>
    <d v="2026-04-20T17:37:20"/>
    <x v="43"/>
    <n v="1"/>
    <n v="1"/>
    <m/>
    <m/>
    <m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3"/>
    <x v="90"/>
    <x v="6"/>
    <d v="2026-04-20T17:37:2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4"/>
    <x v="90"/>
    <x v="6"/>
    <d v="2026-04-20T17:37:20"/>
    <x v="11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5"/>
    <x v="90"/>
    <x v="6"/>
    <d v="2026-04-20T17:37:20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6"/>
    <x v="90"/>
    <x v="6"/>
    <d v="2026-04-20T17:37:20"/>
    <x v="110"/>
    <n v="46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"/>
    <x v="90"/>
    <x v="6"/>
    <d v="2026-04-20T17:37:20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9"/>
    <x v="91"/>
    <x v="6"/>
    <d v="2026-04-20T17:37:21"/>
    <x v="43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2"/>
    <x v="91"/>
    <x v="6"/>
    <d v="2026-04-20T17:37:21"/>
    <x v="30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4"/>
    <x v="91"/>
    <x v="6"/>
    <d v="2026-04-20T17:37:21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6"/>
    <x v="91"/>
    <x v="6"/>
    <d v="2026-04-20T17:37:21"/>
    <x v="192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8"/>
    <x v="92"/>
    <x v="6"/>
    <d v="2026-04-20T17:37:21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9"/>
    <x v="92"/>
    <x v="6"/>
    <d v="2026-04-20T17:37:21"/>
    <x v="15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2"/>
    <x v="92"/>
    <x v="6"/>
    <d v="2026-04-20T17:37:21"/>
    <x v="86"/>
    <n v="5"/>
    <n v="6"/>
    <m/>
    <m/>
    <m/>
    <n v="1"/>
    <n v="2"/>
    <n v="3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4"/>
    <x v="92"/>
    <x v="6"/>
    <d v="2026-04-20T17:37:21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5"/>
    <x v="92"/>
    <x v="6"/>
    <d v="2026-04-20T17:37:2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6"/>
    <x v="92"/>
    <x v="6"/>
    <d v="2026-04-20T17:37:21"/>
    <x v="194"/>
    <n v="3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7"/>
    <x v="92"/>
    <x v="6"/>
    <d v="2026-04-20T17:37:21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9"/>
    <x v="116"/>
    <x v="8"/>
    <d v="2026-04-20T17:37:28"/>
    <x v="57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0"/>
    <x v="116"/>
    <x v="8"/>
    <d v="2026-04-20T17:37:28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1"/>
    <x v="116"/>
    <x v="8"/>
    <d v="2026-04-20T17:37:28"/>
    <x v="33"/>
    <n v="0"/>
    <n v="3.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2"/>
    <x v="116"/>
    <x v="8"/>
    <d v="2026-04-20T17:37:28"/>
    <x v="57"/>
    <n v="17"/>
    <n v="11"/>
    <n v="0"/>
    <n v="1"/>
    <n v="4"/>
    <n v="2"/>
    <n v="3"/>
    <n v="6"/>
    <n v="8"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4"/>
    <x v="116"/>
    <x v="8"/>
    <d v="2026-04-20T17:37:28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5"/>
    <x v="116"/>
    <x v="8"/>
    <d v="2026-04-20T17:37:2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6"/>
    <x v="116"/>
    <x v="8"/>
    <d v="2026-04-20T17:37:28"/>
    <x v="208"/>
    <n v="1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"/>
    <x v="116"/>
    <x v="8"/>
    <d v="2026-04-20T17:37:2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8"/>
    <x v="95"/>
    <x v="10"/>
    <d v="2026-04-20T17:37:22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9"/>
    <x v="95"/>
    <x v="10"/>
    <d v="2026-04-20T17:37:22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2"/>
    <x v="95"/>
    <x v="10"/>
    <d v="2026-04-20T17:37:22"/>
    <x v="90"/>
    <n v="2"/>
    <n v="3"/>
    <m/>
    <m/>
    <m/>
    <n v="2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4"/>
    <x v="95"/>
    <x v="10"/>
    <d v="2026-04-20T17:37:22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5"/>
    <x v="95"/>
    <x v="10"/>
    <d v="2026-04-20T17:37:22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6"/>
    <x v="95"/>
    <x v="10"/>
    <d v="2026-04-20T17:37:22"/>
    <x v="4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7"/>
    <x v="95"/>
    <x v="10"/>
    <d v="2026-04-20T17:37:22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8"/>
    <x v="96"/>
    <x v="10"/>
    <d v="2026-04-20T17:37:23"/>
    <x v="48"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0"/>
    <x v="118"/>
    <x v="7"/>
    <d v="2026-04-20T17:37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"/>
    <x v="118"/>
    <x v="7"/>
    <d v="2026-04-20T17:37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2"/>
    <x v="118"/>
    <x v="7"/>
    <d v="2026-04-20T17:37:30"/>
    <x v="69"/>
    <n v="1"/>
    <n v="3"/>
    <m/>
    <m/>
    <m/>
    <m/>
    <n v="1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3"/>
    <x v="118"/>
    <x v="7"/>
    <d v="2026-04-20T17:37:3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4"/>
    <x v="118"/>
    <x v="7"/>
    <d v="2026-04-20T17:37:30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5"/>
    <x v="118"/>
    <x v="7"/>
    <d v="2026-04-20T17:37:30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6"/>
    <x v="118"/>
    <x v="7"/>
    <d v="2026-04-20T17:37:30"/>
    <x v="167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7"/>
    <x v="118"/>
    <x v="7"/>
    <d v="2026-04-20T17:37:30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9"/>
    <x v="96"/>
    <x v="10"/>
    <d v="2026-04-20T17:37:23"/>
    <x v="210"/>
    <m/>
    <m/>
    <m/>
    <m/>
    <m/>
    <n v="4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10"/>
    <x v="96"/>
    <x v="10"/>
    <d v="2026-04-20T17:37:23"/>
    <x v="1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11"/>
    <x v="96"/>
    <x v="10"/>
    <d v="2026-04-20T17:37:23"/>
    <x v="1"/>
    <n v="2.4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0"/>
    <x v="96"/>
    <x v="10"/>
    <d v="2026-04-20T17:37:2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9"/>
    <x v="97"/>
    <x v="6"/>
    <d v="2026-04-20T17:37:23"/>
    <x v="43"/>
    <m/>
    <m/>
    <m/>
    <m/>
    <m/>
    <n v="2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0"/>
    <x v="97"/>
    <x v="6"/>
    <d v="2026-04-20T17:37:2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1"/>
    <x v="97"/>
    <x v="6"/>
    <d v="2026-04-20T17:37:2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2"/>
    <x v="97"/>
    <x v="6"/>
    <d v="2026-04-20T17:37:23"/>
    <x v="30"/>
    <n v="1"/>
    <m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3"/>
    <x v="97"/>
    <x v="6"/>
    <d v="2026-04-20T17:37:23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4"/>
    <x v="97"/>
    <x v="6"/>
    <d v="2026-04-20T17:37:23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6"/>
    <x v="97"/>
    <x v="6"/>
    <d v="2026-04-20T17:37:23"/>
    <x v="86"/>
    <n v="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8"/>
    <x v="98"/>
    <x v="4"/>
    <d v="2026-04-20T17:37:24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9"/>
    <x v="98"/>
    <x v="4"/>
    <d v="2026-04-20T17:37:24"/>
    <x v="18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0"/>
    <x v="98"/>
    <x v="4"/>
    <d v="2026-04-20T17:37:24"/>
    <x v="43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2"/>
    <x v="98"/>
    <x v="4"/>
    <d v="2026-04-20T17:37:24"/>
    <x v="18"/>
    <n v="4"/>
    <n v="8"/>
    <m/>
    <m/>
    <m/>
    <n v="3"/>
    <n v="1"/>
    <n v="2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4"/>
    <x v="98"/>
    <x v="4"/>
    <d v="2026-04-20T17:37:24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5"/>
    <x v="98"/>
    <x v="4"/>
    <d v="2026-04-20T17:37:2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6"/>
    <x v="98"/>
    <x v="4"/>
    <d v="2026-04-20T17:37:24"/>
    <x v="95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"/>
    <x v="98"/>
    <x v="4"/>
    <d v="2026-04-20T17:37:24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9"/>
    <x v="99"/>
    <x v="0"/>
    <d v="2026-04-20T17:37:2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0"/>
    <x v="99"/>
    <x v="0"/>
    <d v="2026-04-20T17:37:24"/>
    <x v="69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"/>
    <x v="99"/>
    <x v="0"/>
    <d v="2026-04-20T17:37:24"/>
    <x v="2"/>
    <n v="1"/>
    <n v="2"/>
    <m/>
    <m/>
    <m/>
    <m/>
    <m/>
    <m/>
    <n v="1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"/>
    <x v="99"/>
    <x v="0"/>
    <d v="2026-04-20T17:37:24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5"/>
    <x v="99"/>
    <x v="0"/>
    <d v="2026-04-20T17:37:24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6"/>
    <x v="99"/>
    <x v="0"/>
    <d v="2026-04-20T17:37:24"/>
    <x v="100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"/>
    <x v="99"/>
    <x v="0"/>
    <d v="2026-04-20T17:37:24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8"/>
    <x v="100"/>
    <x v="11"/>
    <d v="2026-04-20T17:37:25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9"/>
    <x v="100"/>
    <x v="11"/>
    <d v="2026-04-20T17:37:25"/>
    <x v="199"/>
    <m/>
    <m/>
    <m/>
    <m/>
    <m/>
    <n v="16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0"/>
    <x v="100"/>
    <x v="11"/>
    <d v="2026-04-20T17:37:25"/>
    <x v="90"/>
    <m/>
    <m/>
    <m/>
    <m/>
    <m/>
    <m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1"/>
    <x v="100"/>
    <x v="11"/>
    <d v="2026-04-20T17:37:25"/>
    <x v="19"/>
    <n v="2.4"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0"/>
    <x v="100"/>
    <x v="11"/>
    <d v="2026-04-20T17:37:25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"/>
    <x v="100"/>
    <x v="11"/>
    <d v="2026-04-20T17:37:25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23"/>
    <x v="107"/>
    <x v="10"/>
    <d v="2026-04-20T17:37:30"/>
    <x v="264"/>
    <m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2"/>
    <x v="107"/>
    <x v="10"/>
    <d v="2026-04-20T17:37:30"/>
    <x v="14"/>
    <n v="2"/>
    <n v="5"/>
    <m/>
    <m/>
    <n v="1"/>
    <m/>
    <n v="2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14"/>
    <x v="107"/>
    <x v="10"/>
    <d v="2026-04-20T17:37:30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15"/>
    <x v="107"/>
    <x v="10"/>
    <d v="2026-04-20T17:37:3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4"/>
    <x v="107"/>
    <x v="10"/>
    <d v="2026-04-20T17:37:30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5"/>
    <x v="107"/>
    <x v="10"/>
    <d v="2026-04-20T17:37:3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6"/>
    <x v="107"/>
    <x v="10"/>
    <d v="2026-04-20T17:37:30"/>
    <x v="115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7"/>
    <x v="107"/>
    <x v="10"/>
    <d v="2026-04-20T17:37:30"/>
    <x v="14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0"/>
    <x v="108"/>
    <x v="8"/>
    <d v="2026-04-20T17:37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1"/>
    <x v="108"/>
    <x v="8"/>
    <d v="2026-04-20T17:37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2"/>
    <x v="108"/>
    <x v="8"/>
    <d v="2026-04-20T17:37:30"/>
    <x v="15"/>
    <n v="9"/>
    <n v="7"/>
    <n v="0"/>
    <n v="2"/>
    <n v="1"/>
    <n v="3"/>
    <n v="1"/>
    <n v="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3"/>
    <x v="108"/>
    <x v="8"/>
    <d v="2026-04-20T17:37:30"/>
    <x v="30"/>
    <n v="0"/>
    <n v="1"/>
    <m/>
    <m/>
    <m/>
    <m/>
    <m/>
    <n v="1"/>
    <m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4"/>
    <x v="108"/>
    <x v="8"/>
    <d v="2026-04-20T17:37:30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5"/>
    <x v="108"/>
    <x v="8"/>
    <d v="2026-04-20T17:37:3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6"/>
    <x v="108"/>
    <x v="8"/>
    <d v="2026-04-20T17:37:30"/>
    <x v="195"/>
    <n v="1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7"/>
    <x v="108"/>
    <x v="8"/>
    <d v="2026-04-20T17:37:30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8"/>
    <x v="101"/>
    <x v="11"/>
    <d v="2026-04-20T17:37:25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9"/>
    <x v="101"/>
    <x v="11"/>
    <d v="2026-04-20T17:37:25"/>
    <x v="18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9"/>
    <x v="102"/>
    <x v="6"/>
    <d v="2026-04-20T17:37:2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2"/>
    <x v="102"/>
    <x v="6"/>
    <d v="2026-04-20T17:37:26"/>
    <x v="30"/>
    <m/>
    <n v="1"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4"/>
    <x v="102"/>
    <x v="6"/>
    <d v="2026-04-20T17:37:26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5"/>
    <x v="102"/>
    <x v="6"/>
    <d v="2026-04-20T17:37:2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6"/>
    <x v="102"/>
    <x v="6"/>
    <d v="2026-04-20T17:37:26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7"/>
    <x v="102"/>
    <x v="6"/>
    <d v="2026-04-20T17:37:2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7"/>
    <x v="110"/>
    <x v="9"/>
    <d v="2026-04-20T17:37:3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0"/>
    <x v="110"/>
    <x v="9"/>
    <d v="2026-04-20T17:37:32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4"/>
    <x v="110"/>
    <x v="9"/>
    <d v="2026-04-20T17:37:32"/>
    <x v="473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5"/>
    <x v="110"/>
    <x v="9"/>
    <d v="2026-04-20T17:37:32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6"/>
    <x v="110"/>
    <x v="9"/>
    <d v="2026-04-20T17:37:32"/>
    <x v="473"/>
    <n v="46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"/>
    <x v="110"/>
    <x v="9"/>
    <d v="2026-04-20T17:37:32"/>
    <x v="26"/>
    <n v="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5"/>
    <x v="110"/>
    <x v="9"/>
    <d v="2026-04-20T17:37:32"/>
    <x v="57"/>
    <n v="1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4"/>
    <x v="110"/>
    <x v="9"/>
    <d v="2026-04-20T17:37:32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9"/>
    <x v="104"/>
    <x v="6"/>
    <d v="2026-04-20T17:37:27"/>
    <x v="43"/>
    <m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"/>
    <x v="104"/>
    <x v="6"/>
    <d v="2026-04-20T17:37:27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"/>
    <x v="104"/>
    <x v="6"/>
    <d v="2026-04-20T17:37:27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5"/>
    <x v="104"/>
    <x v="6"/>
    <d v="2026-04-20T17:37:2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6"/>
    <x v="104"/>
    <x v="6"/>
    <d v="2026-04-20T17:37:27"/>
    <x v="137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7"/>
    <x v="104"/>
    <x v="6"/>
    <d v="2026-04-20T17:37:27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4"/>
    <x v="105"/>
    <x v="6"/>
    <d v="2026-04-20T17:37:27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5"/>
    <x v="105"/>
    <x v="6"/>
    <d v="2026-04-20T17:37:27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6"/>
    <x v="105"/>
    <x v="6"/>
    <d v="2026-04-20T17:37:27"/>
    <x v="4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"/>
    <x v="105"/>
    <x v="6"/>
    <d v="2026-04-20T17:37:27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5"/>
    <x v="105"/>
    <x v="6"/>
    <d v="2026-04-20T17:37:2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8"/>
    <x v="106"/>
    <x v="1"/>
    <d v="2026-04-20T17:37:28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9"/>
    <x v="106"/>
    <x v="1"/>
    <d v="2026-04-20T17:37:28"/>
    <x v="29"/>
    <m/>
    <m/>
    <m/>
    <m/>
    <m/>
    <n v="2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10"/>
    <x v="106"/>
    <x v="1"/>
    <d v="2026-04-20T17:37:28"/>
    <x v="90"/>
    <m/>
    <m/>
    <m/>
    <m/>
    <m/>
    <m/>
    <m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11"/>
    <x v="106"/>
    <x v="1"/>
    <d v="2026-04-20T17:37:28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2"/>
    <x v="106"/>
    <x v="1"/>
    <d v="2026-04-20T17:37:28"/>
    <x v="190"/>
    <n v="14"/>
    <n v="15"/>
    <m/>
    <m/>
    <n v="4"/>
    <n v="3"/>
    <n v="1"/>
    <n v="12"/>
    <n v="4"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1"/>
    <x v="113"/>
    <x v="9"/>
    <d v="2026-04-20T17:37:33"/>
    <x v="219"/>
    <m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3"/>
    <x v="113"/>
    <x v="9"/>
    <d v="2026-04-20T17:37:33"/>
    <x v="113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"/>
    <x v="113"/>
    <x v="9"/>
    <d v="2026-04-20T17:37:33"/>
    <x v="29"/>
    <n v="13"/>
    <n v="19"/>
    <m/>
    <n v="2"/>
    <n v="2"/>
    <n v="2"/>
    <n v="6"/>
    <n v="5"/>
    <n v="8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4"/>
    <x v="113"/>
    <x v="9"/>
    <d v="2026-04-20T17:37:33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4"/>
    <x v="113"/>
    <x v="9"/>
    <d v="2026-04-20T17:37:33"/>
    <x v="15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5"/>
    <x v="113"/>
    <x v="9"/>
    <d v="2026-04-20T17:37:33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6"/>
    <x v="113"/>
    <x v="9"/>
    <d v="2026-04-20T17:37:33"/>
    <x v="158"/>
    <n v="73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"/>
    <x v="113"/>
    <x v="9"/>
    <d v="2026-04-20T17:37:33"/>
    <x v="13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5"/>
    <x v="115"/>
    <x v="1"/>
    <d v="2026-04-20T17:37:35"/>
    <x v="43"/>
    <m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6"/>
    <x v="115"/>
    <x v="1"/>
    <d v="2026-04-20T17:37:35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8"/>
    <x v="115"/>
    <x v="1"/>
    <d v="2026-04-20T17:37:35"/>
    <x v="1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20"/>
    <x v="115"/>
    <x v="1"/>
    <d v="2026-04-20T17:37:35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36"/>
    <x v="115"/>
    <x v="1"/>
    <d v="2026-04-20T17:37:35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24"/>
    <x v="115"/>
    <x v="1"/>
    <d v="2026-04-20T17:37:35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4"/>
    <x v="115"/>
    <x v="1"/>
    <d v="2026-04-20T17:37:35"/>
    <x v="43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6"/>
    <x v="115"/>
    <x v="1"/>
    <d v="2026-04-20T17:37:35"/>
    <x v="434"/>
    <n v="48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8"/>
    <x v="116"/>
    <x v="8"/>
    <d v="2026-04-20T17:37:28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8"/>
    <x v="117"/>
    <x v="11"/>
    <d v="2026-04-20T17:37:29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9"/>
    <x v="117"/>
    <x v="11"/>
    <d v="2026-04-20T17:37:29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0"/>
    <x v="117"/>
    <x v="11"/>
    <d v="2026-04-20T17:37:29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1"/>
    <x v="117"/>
    <x v="11"/>
    <d v="2026-04-20T17:37:29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0"/>
    <x v="117"/>
    <x v="11"/>
    <d v="2026-04-20T17:37:2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"/>
    <x v="117"/>
    <x v="11"/>
    <d v="2026-04-20T17:37:2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2"/>
    <x v="117"/>
    <x v="11"/>
    <d v="2026-04-20T17:37:29"/>
    <x v="9"/>
    <n v="4"/>
    <n v="6"/>
    <m/>
    <m/>
    <n v="2"/>
    <m/>
    <n v="2"/>
    <n v="1"/>
    <n v="2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3"/>
    <x v="117"/>
    <x v="11"/>
    <d v="2026-04-20T17:37:29"/>
    <x v="43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4"/>
    <x v="117"/>
    <x v="11"/>
    <d v="2026-04-20T17:37:29"/>
    <x v="385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5"/>
    <x v="117"/>
    <x v="11"/>
    <d v="2026-04-20T17:37:2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6"/>
    <x v="117"/>
    <x v="11"/>
    <d v="2026-04-20T17:37:29"/>
    <x v="385"/>
    <n v="46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7"/>
    <x v="117"/>
    <x v="11"/>
    <d v="2026-04-20T17:37:29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8"/>
    <x v="118"/>
    <x v="7"/>
    <d v="2026-04-20T17:37:30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9"/>
    <x v="118"/>
    <x v="7"/>
    <d v="2026-04-20T17:37:30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0"/>
    <x v="118"/>
    <x v="7"/>
    <d v="2026-04-20T17:37:30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23"/>
    <x v="119"/>
    <x v="1"/>
    <d v="2026-04-20T17:37:35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2"/>
    <x v="119"/>
    <x v="1"/>
    <d v="2026-04-20T17:37:35"/>
    <x v="122"/>
    <n v="21"/>
    <n v="35"/>
    <n v="1"/>
    <n v="5"/>
    <n v="1"/>
    <n v="7"/>
    <n v="8"/>
    <n v="10"/>
    <n v="14"/>
    <n v="6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3"/>
    <x v="119"/>
    <x v="1"/>
    <d v="2026-04-20T17:37:3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5"/>
    <x v="119"/>
    <x v="1"/>
    <d v="2026-04-20T17:37:35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4"/>
    <x v="119"/>
    <x v="1"/>
    <d v="2026-04-20T17:37:35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5"/>
    <x v="119"/>
    <x v="1"/>
    <d v="2026-04-20T17:37:35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6"/>
    <x v="119"/>
    <x v="1"/>
    <d v="2026-04-20T17:37:35"/>
    <x v="131"/>
    <n v="2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7"/>
    <x v="119"/>
    <x v="1"/>
    <d v="2026-04-20T17:37:35"/>
    <x v="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2"/>
    <x v="120"/>
    <x v="1"/>
    <d v="2026-04-20T17:37:36"/>
    <x v="301"/>
    <n v="29"/>
    <n v="35"/>
    <n v="3"/>
    <n v="4"/>
    <n v="7"/>
    <n v="8"/>
    <n v="9"/>
    <n v="13"/>
    <n v="13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3"/>
    <x v="120"/>
    <x v="1"/>
    <d v="2026-04-20T17:37:36"/>
    <x v="43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"/>
    <x v="120"/>
    <x v="1"/>
    <d v="2026-04-20T17:37:36"/>
    <x v="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5"/>
    <x v="120"/>
    <x v="1"/>
    <d v="2026-04-20T17:37:36"/>
    <x v="69"/>
    <n v="4"/>
    <m/>
    <m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4"/>
    <x v="120"/>
    <x v="1"/>
    <d v="2026-04-20T17:37:36"/>
    <x v="2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5"/>
    <x v="120"/>
    <x v="1"/>
    <d v="2026-04-20T17:37:3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6"/>
    <x v="120"/>
    <x v="1"/>
    <d v="2026-04-20T17:37:36"/>
    <x v="323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"/>
    <x v="120"/>
    <x v="1"/>
    <d v="2026-04-20T17:37:36"/>
    <x v="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8"/>
    <x v="107"/>
    <x v="10"/>
    <d v="2026-04-20T17:37:30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9"/>
    <x v="107"/>
    <x v="10"/>
    <d v="2026-04-20T17:37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10"/>
    <x v="107"/>
    <x v="10"/>
    <d v="2026-04-20T17:37:30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11"/>
    <x v="107"/>
    <x v="10"/>
    <d v="2026-04-20T17:37:30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21"/>
    <x v="107"/>
    <x v="10"/>
    <d v="2026-04-20T17:37:30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8"/>
    <x v="108"/>
    <x v="8"/>
    <d v="2026-04-20T17:37:30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9"/>
    <x v="108"/>
    <x v="8"/>
    <d v="2026-04-20T17:37:30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11"/>
    <x v="108"/>
    <x v="8"/>
    <d v="2026-04-20T17:37:30"/>
    <x v="277"/>
    <n v="0"/>
    <n v="5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3"/>
    <x v="121"/>
    <x v="9"/>
    <d v="2026-04-20T17:37:36"/>
    <x v="1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2"/>
    <x v="121"/>
    <x v="9"/>
    <d v="2026-04-20T17:37:36"/>
    <x v="413"/>
    <n v="76"/>
    <n v="89"/>
    <n v="5"/>
    <n v="8"/>
    <n v="15"/>
    <n v="23"/>
    <n v="17"/>
    <n v="42"/>
    <n v="34"/>
    <n v="11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3"/>
    <x v="121"/>
    <x v="9"/>
    <d v="2026-04-20T17:37:36"/>
    <x v="14"/>
    <n v="4"/>
    <n v="3"/>
    <m/>
    <m/>
    <m/>
    <m/>
    <n v="1"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4"/>
    <x v="121"/>
    <x v="9"/>
    <d v="2026-04-20T17:37:36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4"/>
    <x v="121"/>
    <x v="9"/>
    <d v="2026-04-20T17:37:36"/>
    <x v="572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5"/>
    <x v="121"/>
    <x v="9"/>
    <d v="2026-04-20T17:37:36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6"/>
    <x v="121"/>
    <x v="9"/>
    <d v="2026-04-20T17:37:36"/>
    <x v="572"/>
    <n v="87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7"/>
    <x v="121"/>
    <x v="9"/>
    <d v="2026-04-20T17:37:36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9"/>
    <x v="109"/>
    <x v="8"/>
    <d v="2026-04-20T17:37:31"/>
    <x v="1"/>
    <m/>
    <m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11"/>
    <x v="109"/>
    <x v="8"/>
    <d v="2026-04-20T17:37:31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2"/>
    <x v="109"/>
    <x v="8"/>
    <d v="2026-04-20T17:37:31"/>
    <x v="90"/>
    <n v="1"/>
    <n v="4"/>
    <n v="0"/>
    <n v="0"/>
    <n v="1"/>
    <n v="0"/>
    <n v="0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4"/>
    <x v="109"/>
    <x v="8"/>
    <d v="2026-04-20T17:37:31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6"/>
    <x v="109"/>
    <x v="8"/>
    <d v="2026-04-20T17:37:31"/>
    <x v="63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8"/>
    <x v="110"/>
    <x v="9"/>
    <d v="2026-04-20T17:37:32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9"/>
    <x v="110"/>
    <x v="9"/>
    <d v="2026-04-20T17:37:32"/>
    <x v="21"/>
    <m/>
    <m/>
    <m/>
    <m/>
    <m/>
    <n v="1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0"/>
    <x v="110"/>
    <x v="9"/>
    <d v="2026-04-20T17:37:32"/>
    <x v="1"/>
    <m/>
    <m/>
    <m/>
    <m/>
    <m/>
    <m/>
    <m/>
    <n v="2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2"/>
    <x v="122"/>
    <x v="9"/>
    <d v="2026-04-20T17:37:37"/>
    <x v="28"/>
    <n v="37"/>
    <n v="51"/>
    <m/>
    <m/>
    <n v="4"/>
    <n v="10"/>
    <n v="14"/>
    <n v="23"/>
    <n v="25"/>
    <n v="7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3"/>
    <x v="122"/>
    <x v="9"/>
    <d v="2026-04-20T17:37:37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5"/>
    <x v="122"/>
    <x v="9"/>
    <d v="2026-04-20T17:37:37"/>
    <x v="43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4"/>
    <x v="122"/>
    <x v="9"/>
    <d v="2026-04-20T17:37:37"/>
    <x v="97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5"/>
    <x v="122"/>
    <x v="9"/>
    <d v="2026-04-20T17:37:37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6"/>
    <x v="122"/>
    <x v="9"/>
    <d v="2026-04-20T17:37:37"/>
    <x v="97"/>
    <n v="9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7"/>
    <x v="122"/>
    <x v="9"/>
    <d v="2026-04-20T17:37:37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25"/>
    <x v="122"/>
    <x v="9"/>
    <d v="2026-04-20T17:37:37"/>
    <x v="92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1"/>
    <x v="110"/>
    <x v="9"/>
    <d v="2026-04-20T17:37:32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0"/>
    <x v="110"/>
    <x v="9"/>
    <d v="2026-04-20T17:37:3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"/>
    <x v="110"/>
    <x v="9"/>
    <d v="2026-04-20T17:37:3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"/>
    <x v="110"/>
    <x v="9"/>
    <d v="2026-04-20T17:37:32"/>
    <x v="63"/>
    <n v="13"/>
    <n v="17"/>
    <m/>
    <m/>
    <n v="2"/>
    <n v="5"/>
    <n v="4"/>
    <n v="8"/>
    <n v="4"/>
    <n v="2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"/>
    <x v="110"/>
    <x v="9"/>
    <d v="2026-04-20T17:37:32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9"/>
    <x v="111"/>
    <x v="5"/>
    <d v="2026-04-20T17:37:32"/>
    <x v="1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2"/>
    <x v="111"/>
    <x v="5"/>
    <d v="2026-04-20T17:37:32"/>
    <x v="69"/>
    <n v="1"/>
    <n v="3"/>
    <m/>
    <m/>
    <m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4"/>
    <x v="111"/>
    <x v="5"/>
    <d v="2026-04-20T17:37:32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6"/>
    <x v="111"/>
    <x v="5"/>
    <d v="2026-04-20T17:37:32"/>
    <x v="76"/>
    <n v="2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8"/>
    <x v="112"/>
    <x v="12"/>
    <d v="2026-04-20T17:37:33"/>
    <x v="18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9"/>
    <x v="112"/>
    <x v="12"/>
    <d v="2026-04-20T17:37:33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"/>
    <x v="112"/>
    <x v="12"/>
    <d v="2026-04-20T17:37:33"/>
    <x v="9"/>
    <n v="5"/>
    <n v="5"/>
    <m/>
    <m/>
    <m/>
    <n v="5"/>
    <n v="1"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4"/>
    <x v="112"/>
    <x v="12"/>
    <d v="2026-04-20T17:37:33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6"/>
    <x v="112"/>
    <x v="12"/>
    <d v="2026-04-20T17:37:33"/>
    <x v="57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8"/>
    <x v="113"/>
    <x v="9"/>
    <d v="2026-04-20T17:37:33"/>
    <x v="15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9"/>
    <x v="113"/>
    <x v="9"/>
    <d v="2026-04-20T17:37:33"/>
    <x v="92"/>
    <m/>
    <m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6"/>
    <x v="123"/>
    <x v="9"/>
    <d v="2026-04-20T17:37:37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8"/>
    <x v="123"/>
    <x v="9"/>
    <d v="2026-04-20T17:37:37"/>
    <x v="118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20"/>
    <x v="123"/>
    <x v="9"/>
    <d v="2026-04-20T17:37:37"/>
    <x v="30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24"/>
    <x v="123"/>
    <x v="9"/>
    <d v="2026-04-20T17:37:37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4"/>
    <x v="123"/>
    <x v="9"/>
    <d v="2026-04-20T17:37:37"/>
    <x v="188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5"/>
    <x v="123"/>
    <x v="9"/>
    <d v="2026-04-20T17:37:37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6"/>
    <x v="123"/>
    <x v="9"/>
    <d v="2026-04-20T17:37:37"/>
    <x v="188"/>
    <n v="69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7"/>
    <x v="123"/>
    <x v="9"/>
    <d v="2026-04-20T17:37:37"/>
    <x v="57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0"/>
    <x v="113"/>
    <x v="9"/>
    <d v="2026-04-20T17:37:33"/>
    <x v="14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8"/>
    <x v="114"/>
    <x v="13"/>
    <d v="2026-04-20T17:37:34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9"/>
    <x v="114"/>
    <x v="13"/>
    <d v="2026-04-20T17:37:34"/>
    <x v="164"/>
    <m/>
    <m/>
    <m/>
    <m/>
    <m/>
    <n v="1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0"/>
    <x v="114"/>
    <x v="13"/>
    <d v="2026-04-20T17:37:34"/>
    <x v="1"/>
    <m/>
    <m/>
    <m/>
    <m/>
    <m/>
    <m/>
    <m/>
    <n v="4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1"/>
    <x v="114"/>
    <x v="13"/>
    <d v="2026-04-20T17:37:34"/>
    <x v="135"/>
    <n v="2.4"/>
    <n v="3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3"/>
    <x v="114"/>
    <x v="13"/>
    <d v="2026-04-20T17:37:34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"/>
    <x v="114"/>
    <x v="13"/>
    <d v="2026-04-20T17:37:34"/>
    <x v="95"/>
    <n v="12"/>
    <n v="25"/>
    <n v="1"/>
    <n v="2"/>
    <n v="2"/>
    <n v="5"/>
    <n v="3"/>
    <n v="6"/>
    <n v="11"/>
    <n v="4"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5"/>
    <x v="114"/>
    <x v="13"/>
    <d v="2026-04-20T17:37:34"/>
    <x v="30"/>
    <n v="1"/>
    <m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4"/>
    <x v="114"/>
    <x v="13"/>
    <d v="2026-04-20T17:37:34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5"/>
    <x v="114"/>
    <x v="13"/>
    <d v="2026-04-20T17:37:34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9"/>
    <x v="114"/>
    <x v="13"/>
    <d v="2026-04-20T17:37:3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6"/>
    <x v="114"/>
    <x v="13"/>
    <d v="2026-04-20T17:37:34"/>
    <x v="226"/>
    <n v="27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7"/>
    <x v="114"/>
    <x v="13"/>
    <d v="2026-04-20T17:37:34"/>
    <x v="86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31"/>
    <x v="114"/>
    <x v="13"/>
    <d v="2026-04-20T17:37:3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8"/>
    <x v="115"/>
    <x v="1"/>
    <d v="2026-04-20T17:37:35"/>
    <x v="92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9"/>
    <x v="115"/>
    <x v="1"/>
    <d v="2026-04-20T17:37:35"/>
    <x v="137"/>
    <m/>
    <m/>
    <m/>
    <m/>
    <m/>
    <n v="14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0"/>
    <x v="124"/>
    <x v="2"/>
    <d v="2026-04-20T17:37:3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"/>
    <x v="124"/>
    <x v="2"/>
    <d v="2026-04-20T17:37:38"/>
    <x v="0"/>
    <m/>
    <m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2"/>
    <x v="124"/>
    <x v="2"/>
    <d v="2026-04-20T17:37:38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1"/>
    <x v="124"/>
    <x v="2"/>
    <d v="2026-04-20T17:37:3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2"/>
    <x v="124"/>
    <x v="2"/>
    <d v="2026-04-20T17:37:38"/>
    <x v="113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"/>
    <x v="124"/>
    <x v="2"/>
    <d v="2026-04-20T17:37:38"/>
    <x v="414"/>
    <n v="39"/>
    <n v="47"/>
    <n v="1"/>
    <m/>
    <n v="1"/>
    <n v="8"/>
    <n v="8"/>
    <n v="26"/>
    <n v="24"/>
    <n v="1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3"/>
    <x v="124"/>
    <x v="2"/>
    <d v="2026-04-20T17:37:38"/>
    <x v="90"/>
    <n v="3"/>
    <n v="2"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4"/>
    <x v="124"/>
    <x v="2"/>
    <d v="2026-04-20T17:37:38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0"/>
    <x v="115"/>
    <x v="1"/>
    <d v="2026-04-20T17:37:35"/>
    <x v="18"/>
    <m/>
    <m/>
    <m/>
    <m/>
    <m/>
    <m/>
    <m/>
    <n v="7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1"/>
    <x v="115"/>
    <x v="1"/>
    <d v="2026-04-20T17:37:35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3"/>
    <x v="115"/>
    <x v="1"/>
    <d v="2026-04-20T17:37:35"/>
    <x v="64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23"/>
    <x v="115"/>
    <x v="1"/>
    <d v="2026-04-20T17:37:35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2"/>
    <x v="115"/>
    <x v="1"/>
    <d v="2026-04-20T17:37:35"/>
    <x v="95"/>
    <n v="13"/>
    <n v="24"/>
    <m/>
    <n v="1"/>
    <m/>
    <n v="8"/>
    <n v="5"/>
    <n v="7"/>
    <n v="5"/>
    <n v="8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14"/>
    <x v="115"/>
    <x v="1"/>
    <d v="2026-04-20T17:37:35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8"/>
    <x v="119"/>
    <x v="1"/>
    <d v="2026-04-20T17:37:35"/>
    <x v="63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9"/>
    <x v="119"/>
    <x v="1"/>
    <d v="2026-04-20T17:37:35"/>
    <x v="100"/>
    <m/>
    <m/>
    <m/>
    <m/>
    <m/>
    <n v="20"/>
    <n v="2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5"/>
    <x v="124"/>
    <x v="2"/>
    <d v="2026-04-20T17:37:38"/>
    <x v="43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33"/>
    <x v="124"/>
    <x v="2"/>
    <d v="2026-04-20T17:37:3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0"/>
    <x v="124"/>
    <x v="2"/>
    <d v="2026-04-20T17:37:38"/>
    <x v="30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4"/>
    <x v="124"/>
    <x v="2"/>
    <d v="2026-04-20T17:37:38"/>
    <x v="16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5"/>
    <x v="124"/>
    <x v="2"/>
    <d v="2026-04-20T17:37:3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6"/>
    <x v="124"/>
    <x v="2"/>
    <d v="2026-04-20T17:37:38"/>
    <x v="161"/>
    <n v="2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"/>
    <x v="124"/>
    <x v="2"/>
    <d v="2026-04-20T17:37:38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5"/>
    <x v="124"/>
    <x v="2"/>
    <d v="2026-04-20T17:37:38"/>
    <x v="26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0"/>
    <x v="119"/>
    <x v="1"/>
    <d v="2026-04-20T17:37:35"/>
    <x v="18"/>
    <m/>
    <m/>
    <m/>
    <m/>
    <m/>
    <m/>
    <m/>
    <n v="5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1"/>
    <x v="119"/>
    <x v="1"/>
    <d v="2026-04-20T17:37:35"/>
    <x v="33"/>
    <n v="1.6"/>
    <n v="12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0"/>
    <x v="119"/>
    <x v="1"/>
    <d v="2026-04-20T17:37:3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"/>
    <x v="119"/>
    <x v="1"/>
    <d v="2026-04-20T17:37:3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22"/>
    <x v="119"/>
    <x v="1"/>
    <d v="2026-04-20T17:37:35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"/>
    <x v="120"/>
    <x v="1"/>
    <d v="2026-04-20T17:37:36"/>
    <x v="164"/>
    <m/>
    <m/>
    <m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9"/>
    <x v="120"/>
    <x v="1"/>
    <d v="2026-04-20T17:37:36"/>
    <x v="76"/>
    <m/>
    <m/>
    <m/>
    <m/>
    <m/>
    <n v="2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0"/>
    <x v="120"/>
    <x v="1"/>
    <d v="2026-04-20T17:37:36"/>
    <x v="145"/>
    <m/>
    <m/>
    <m/>
    <m/>
    <m/>
    <m/>
    <m/>
    <n v="8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"/>
    <x v="125"/>
    <x v="10"/>
    <d v="2026-04-20T17:37:38"/>
    <x v="757"/>
    <n v="152"/>
    <n v="189"/>
    <n v="5"/>
    <n v="1"/>
    <n v="17"/>
    <n v="40"/>
    <n v="46"/>
    <n v="102"/>
    <n v="71"/>
    <n v="43"/>
    <m/>
    <n v="5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3"/>
    <x v="125"/>
    <x v="10"/>
    <d v="2026-04-20T17:37:38"/>
    <x v="144"/>
    <n v="11"/>
    <n v="8"/>
    <n v="1"/>
    <n v="1"/>
    <n v="3"/>
    <m/>
    <n v="1"/>
    <n v="7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4"/>
    <x v="125"/>
    <x v="10"/>
    <d v="2026-04-20T17:37:38"/>
    <x v="30"/>
    <n v="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5"/>
    <x v="125"/>
    <x v="10"/>
    <d v="2026-04-20T17:37:38"/>
    <x v="30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7"/>
    <x v="125"/>
    <x v="10"/>
    <d v="2026-04-20T17:37:38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35"/>
    <x v="125"/>
    <x v="10"/>
    <d v="2026-04-20T17:37:38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8"/>
    <x v="125"/>
    <x v="10"/>
    <d v="2026-04-20T17:37:38"/>
    <x v="635"/>
    <m/>
    <n v="4.8"/>
    <n v="18.8"/>
    <n v="4.400000000000000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9"/>
    <x v="125"/>
    <x v="10"/>
    <d v="2026-04-20T17:37:38"/>
    <x v="85"/>
    <m/>
    <m/>
    <n v="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1"/>
    <x v="120"/>
    <x v="1"/>
    <d v="2026-04-20T17:37:36"/>
    <x v="57"/>
    <n v="3.2"/>
    <n v="8.800000000000000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0"/>
    <x v="120"/>
    <x v="1"/>
    <d v="2026-04-20T17:37:3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"/>
    <x v="120"/>
    <x v="1"/>
    <d v="2026-04-20T17:37:3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3"/>
    <x v="120"/>
    <x v="1"/>
    <d v="2026-04-20T17:37:36"/>
    <x v="22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22"/>
    <x v="120"/>
    <x v="1"/>
    <d v="2026-04-20T17:37:36"/>
    <x v="41"/>
    <m/>
    <m/>
    <n v="0.4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23"/>
    <x v="120"/>
    <x v="1"/>
    <d v="2026-04-20T17:37:36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8"/>
    <x v="121"/>
    <x v="9"/>
    <d v="2026-04-20T17:37:36"/>
    <x v="382"/>
    <m/>
    <m/>
    <m/>
    <n v="46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9"/>
    <x v="121"/>
    <x v="9"/>
    <d v="2026-04-20T17:37:36"/>
    <x v="416"/>
    <m/>
    <m/>
    <m/>
    <m/>
    <m/>
    <n v="8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0"/>
    <x v="125"/>
    <x v="10"/>
    <d v="2026-04-20T17:37:38"/>
    <x v="69"/>
    <n v="3"/>
    <n v="1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36"/>
    <x v="125"/>
    <x v="10"/>
    <d v="2026-04-20T17:37:38"/>
    <x v="30"/>
    <n v="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4"/>
    <x v="125"/>
    <x v="10"/>
    <d v="2026-04-20T17:37:38"/>
    <x v="9"/>
    <n v="5"/>
    <n v="5"/>
    <m/>
    <n v="1"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4"/>
    <x v="125"/>
    <x v="10"/>
    <d v="2026-04-20T17:37:38"/>
    <x v="758"/>
    <n v="8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5"/>
    <x v="125"/>
    <x v="10"/>
    <d v="2026-04-20T17:37:38"/>
    <x v="95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6"/>
    <x v="125"/>
    <x v="10"/>
    <d v="2026-04-20T17:37:38"/>
    <x v="758"/>
    <n v="304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7"/>
    <x v="125"/>
    <x v="10"/>
    <d v="2026-04-20T17:37:38"/>
    <x v="95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5"/>
    <x v="125"/>
    <x v="10"/>
    <d v="2026-04-20T17:37:38"/>
    <x v="144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0"/>
    <x v="121"/>
    <x v="9"/>
    <d v="2026-04-20T17:37:36"/>
    <x v="21"/>
    <m/>
    <m/>
    <m/>
    <m/>
    <m/>
    <m/>
    <m/>
    <n v="9"/>
    <m/>
    <n v="1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1"/>
    <x v="121"/>
    <x v="9"/>
    <d v="2026-04-20T17:37:36"/>
    <x v="60"/>
    <n v="8.8000000000000007"/>
    <n v="15.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0"/>
    <x v="121"/>
    <x v="9"/>
    <d v="2026-04-20T17:37:36"/>
    <x v="18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"/>
    <x v="121"/>
    <x v="9"/>
    <d v="2026-04-20T17:37:36"/>
    <x v="18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26"/>
    <x v="121"/>
    <x v="9"/>
    <d v="2026-04-20T17:37:36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8"/>
    <x v="122"/>
    <x v="9"/>
    <d v="2026-04-20T17:37:37"/>
    <x v="173"/>
    <m/>
    <m/>
    <m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9"/>
    <x v="122"/>
    <x v="9"/>
    <d v="2026-04-20T17:37:37"/>
    <x v="270"/>
    <m/>
    <m/>
    <m/>
    <m/>
    <m/>
    <n v="46"/>
    <n v="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0"/>
    <x v="122"/>
    <x v="9"/>
    <d v="2026-04-20T17:37:37"/>
    <x v="13"/>
    <m/>
    <m/>
    <m/>
    <m/>
    <m/>
    <m/>
    <m/>
    <n v="7"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5"/>
    <x v="126"/>
    <x v="9"/>
    <d v="2026-04-20T17:37:39"/>
    <x v="43"/>
    <n v="2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8"/>
    <x v="126"/>
    <x v="9"/>
    <d v="2026-04-20T17:37:39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24"/>
    <x v="126"/>
    <x v="9"/>
    <d v="2026-04-20T17:37:39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4"/>
    <x v="126"/>
    <x v="9"/>
    <d v="2026-04-20T17:37:39"/>
    <x v="421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5"/>
    <x v="126"/>
    <x v="9"/>
    <d v="2026-04-20T17:37:39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6"/>
    <x v="126"/>
    <x v="9"/>
    <d v="2026-04-20T17:37:39"/>
    <x v="421"/>
    <n v="85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7"/>
    <x v="126"/>
    <x v="9"/>
    <d v="2026-04-20T17:37:39"/>
    <x v="39"/>
    <n v="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25"/>
    <x v="126"/>
    <x v="9"/>
    <d v="2026-04-20T17:37:39"/>
    <x v="15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1"/>
    <x v="122"/>
    <x v="9"/>
    <d v="2026-04-20T17:37:37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"/>
    <x v="122"/>
    <x v="9"/>
    <d v="2026-04-20T17:37:37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2"/>
    <x v="122"/>
    <x v="9"/>
    <d v="2026-04-20T17:37:37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22"/>
    <x v="122"/>
    <x v="9"/>
    <d v="2026-04-20T17:37:37"/>
    <x v="49"/>
    <m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8"/>
    <x v="123"/>
    <x v="9"/>
    <d v="2026-04-20T17:37:37"/>
    <x v="48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9"/>
    <x v="123"/>
    <x v="9"/>
    <d v="2026-04-20T17:37:37"/>
    <x v="759"/>
    <m/>
    <m/>
    <m/>
    <m/>
    <m/>
    <n v="52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0"/>
    <x v="123"/>
    <x v="9"/>
    <d v="2026-04-20T17:37:37"/>
    <x v="86"/>
    <m/>
    <m/>
    <m/>
    <m/>
    <m/>
    <m/>
    <m/>
    <n v="4"/>
    <m/>
    <n v="2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1"/>
    <x v="123"/>
    <x v="9"/>
    <d v="2026-04-20T17:37:37"/>
    <x v="214"/>
    <n v="0"/>
    <n v="0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9"/>
    <x v="127"/>
    <x v="1"/>
    <d v="2026-04-20T17:37:39"/>
    <x v="93"/>
    <m/>
    <m/>
    <m/>
    <m/>
    <m/>
    <n v="5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10"/>
    <x v="127"/>
    <x v="1"/>
    <d v="2026-04-20T17:37:39"/>
    <x v="10"/>
    <m/>
    <m/>
    <m/>
    <m/>
    <m/>
    <m/>
    <m/>
    <n v="8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11"/>
    <x v="127"/>
    <x v="1"/>
    <d v="2026-04-20T17:37:39"/>
    <x v="439"/>
    <n v="1.6"/>
    <n v="12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0"/>
    <x v="127"/>
    <x v="1"/>
    <d v="2026-04-20T17:37:3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1"/>
    <x v="127"/>
    <x v="1"/>
    <d v="2026-04-20T17:37:3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22"/>
    <x v="127"/>
    <x v="1"/>
    <d v="2026-04-20T17:37:39"/>
    <x v="221"/>
    <m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23"/>
    <x v="127"/>
    <x v="1"/>
    <d v="2026-04-20T17:37:39"/>
    <x v="264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2"/>
    <x v="127"/>
    <x v="1"/>
    <d v="2026-04-20T17:37:39"/>
    <x v="210"/>
    <n v="39"/>
    <n v="45"/>
    <n v="1"/>
    <n v="4"/>
    <n v="7"/>
    <n v="8"/>
    <n v="16"/>
    <n v="28"/>
    <n v="7"/>
    <n v="8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"/>
    <x v="123"/>
    <x v="9"/>
    <d v="2026-04-20T17:37:37"/>
    <x v="43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2"/>
    <x v="123"/>
    <x v="9"/>
    <d v="2026-04-20T17:37:37"/>
    <x v="11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22"/>
    <x v="123"/>
    <x v="9"/>
    <d v="2026-04-20T17:37:37"/>
    <x v="43"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2"/>
    <x v="123"/>
    <x v="9"/>
    <d v="2026-04-20T17:37:37"/>
    <x v="184"/>
    <n v="32"/>
    <n v="47"/>
    <n v="0"/>
    <n v="0"/>
    <n v="6"/>
    <n v="5"/>
    <n v="6"/>
    <n v="26"/>
    <n v="26"/>
    <n v="4"/>
    <m/>
    <n v="1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3"/>
    <x v="123"/>
    <x v="9"/>
    <d v="2026-04-20T17:37:37"/>
    <x v="30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5"/>
    <x v="123"/>
    <x v="9"/>
    <d v="2026-04-20T17:37:37"/>
    <x v="30"/>
    <n v="0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8"/>
    <x v="124"/>
    <x v="2"/>
    <d v="2026-04-20T17:37:38"/>
    <x v="29"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9"/>
    <x v="124"/>
    <x v="2"/>
    <d v="2026-04-20T17:37:38"/>
    <x v="150"/>
    <m/>
    <m/>
    <m/>
    <m/>
    <m/>
    <n v="52"/>
    <n v="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3"/>
    <x v="127"/>
    <x v="1"/>
    <d v="2026-04-20T17:37:39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15"/>
    <x v="127"/>
    <x v="1"/>
    <d v="2026-04-20T17:37:39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33"/>
    <x v="127"/>
    <x v="1"/>
    <d v="2026-04-20T17:37:39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20"/>
    <x v="127"/>
    <x v="1"/>
    <d v="2026-04-20T17:37:39"/>
    <x v="30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4"/>
    <x v="127"/>
    <x v="1"/>
    <d v="2026-04-20T17:37:39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5"/>
    <x v="127"/>
    <x v="1"/>
    <d v="2026-04-20T17:37:39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6"/>
    <x v="127"/>
    <x v="1"/>
    <d v="2026-04-20T17:37:39"/>
    <x v="93"/>
    <n v="3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"/>
    <x v="127"/>
    <x v="1"/>
    <d v="2026-04-20T17:37:39"/>
    <x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3"/>
    <x v="128"/>
    <x v="2"/>
    <d v="2026-04-20T17:37:40"/>
    <x v="69"/>
    <m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"/>
    <x v="128"/>
    <x v="2"/>
    <d v="2026-04-20T17:37:40"/>
    <x v="552"/>
    <n v="261"/>
    <n v="341"/>
    <n v="8"/>
    <n v="13"/>
    <n v="42"/>
    <n v="76"/>
    <n v="71"/>
    <n v="164"/>
    <n v="127"/>
    <n v="52"/>
    <m/>
    <n v="18"/>
    <n v="12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3"/>
    <x v="128"/>
    <x v="2"/>
    <d v="2026-04-20T17:37:40"/>
    <x v="13"/>
    <n v="9"/>
    <n v="6"/>
    <m/>
    <n v="2"/>
    <m/>
    <m/>
    <n v="2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4"/>
    <x v="128"/>
    <x v="2"/>
    <d v="2026-04-20T17:37:40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5"/>
    <x v="128"/>
    <x v="2"/>
    <d v="2026-04-20T17:37:40"/>
    <x v="69"/>
    <n v="1"/>
    <n v="3"/>
    <m/>
    <n v="2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6"/>
    <x v="128"/>
    <x v="2"/>
    <d v="2026-04-20T17:37:40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7"/>
    <x v="128"/>
    <x v="2"/>
    <d v="2026-04-20T17:37:40"/>
    <x v="57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8"/>
    <x v="128"/>
    <x v="2"/>
    <d v="2026-04-20T17:37:40"/>
    <x v="238"/>
    <m/>
    <m/>
    <n v="4.4000000000000004"/>
    <n v="1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0"/>
    <x v="124"/>
    <x v="2"/>
    <d v="2026-04-20T17:37:38"/>
    <x v="39"/>
    <m/>
    <m/>
    <m/>
    <m/>
    <m/>
    <m/>
    <m/>
    <n v="14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1"/>
    <x v="124"/>
    <x v="2"/>
    <d v="2026-04-20T17:37:38"/>
    <x v="41"/>
    <n v="0.8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8"/>
    <x v="125"/>
    <x v="10"/>
    <d v="2026-04-20T17:37:38"/>
    <x v="188"/>
    <m/>
    <m/>
    <m/>
    <n v="8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9"/>
    <x v="125"/>
    <x v="10"/>
    <d v="2026-04-20T17:37:38"/>
    <x v="254"/>
    <m/>
    <m/>
    <m/>
    <m/>
    <m/>
    <n v="204"/>
    <n v="141"/>
    <n v="0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0"/>
    <x v="125"/>
    <x v="10"/>
    <d v="2026-04-20T17:37:38"/>
    <x v="131"/>
    <m/>
    <m/>
    <m/>
    <m/>
    <m/>
    <m/>
    <m/>
    <n v="43"/>
    <m/>
    <n v="10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1"/>
    <x v="125"/>
    <x v="10"/>
    <d v="2026-04-20T17:37:38"/>
    <x v="72"/>
    <n v="12"/>
    <n v="4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0"/>
    <x v="125"/>
    <x v="10"/>
    <d v="2026-04-20T17:37:38"/>
    <x v="92"/>
    <m/>
    <m/>
    <m/>
    <n v="0"/>
    <n v="2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"/>
    <x v="125"/>
    <x v="10"/>
    <d v="2026-04-20T17:37:38"/>
    <x v="29"/>
    <m/>
    <m/>
    <n v="6"/>
    <m/>
    <n v="2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9"/>
    <x v="128"/>
    <x v="2"/>
    <d v="2026-04-20T17:37:40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0"/>
    <x v="128"/>
    <x v="2"/>
    <d v="2026-04-20T17:37:40"/>
    <x v="15"/>
    <n v="9"/>
    <n v="7"/>
    <m/>
    <m/>
    <n v="1"/>
    <n v="1"/>
    <m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4"/>
    <x v="128"/>
    <x v="2"/>
    <d v="2026-04-20T17:37:40"/>
    <x v="1"/>
    <n v="2"/>
    <n v="6"/>
    <m/>
    <n v="2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4"/>
    <x v="128"/>
    <x v="2"/>
    <d v="2026-04-20T17:37:40"/>
    <x v="541"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5"/>
    <x v="128"/>
    <x v="2"/>
    <d v="2026-04-20T17:37:40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6"/>
    <x v="128"/>
    <x v="2"/>
    <d v="2026-04-20T17:37:40"/>
    <x v="541"/>
    <n v="192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7"/>
    <x v="128"/>
    <x v="2"/>
    <d v="2026-04-20T17:37:40"/>
    <x v="202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5"/>
    <x v="128"/>
    <x v="2"/>
    <d v="2026-04-20T17:37:40"/>
    <x v="93"/>
    <n v="22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23"/>
    <x v="129"/>
    <x v="2"/>
    <d v="2026-04-20T17:37:40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2"/>
    <x v="129"/>
    <x v="2"/>
    <d v="2026-04-20T17:37:40"/>
    <x v="390"/>
    <n v="121"/>
    <n v="191"/>
    <m/>
    <m/>
    <m/>
    <n v="42"/>
    <n v="40"/>
    <n v="77"/>
    <n v="65"/>
    <n v="53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3"/>
    <x v="129"/>
    <x v="2"/>
    <d v="2026-04-20T17:37:40"/>
    <x v="14"/>
    <n v="3"/>
    <n v="4"/>
    <m/>
    <m/>
    <m/>
    <n v="1"/>
    <n v="2"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5"/>
    <x v="129"/>
    <x v="2"/>
    <d v="2026-04-20T17:37:40"/>
    <x v="2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4"/>
    <x v="129"/>
    <x v="2"/>
    <d v="2026-04-20T17:37:40"/>
    <x v="760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5"/>
    <x v="129"/>
    <x v="2"/>
    <d v="2026-04-20T17:37:40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6"/>
    <x v="129"/>
    <x v="2"/>
    <d v="2026-04-20T17:37:40"/>
    <x v="760"/>
    <n v="239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7"/>
    <x v="129"/>
    <x v="2"/>
    <d v="2026-04-20T17:37:40"/>
    <x v="415"/>
    <n v="2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6"/>
    <x v="125"/>
    <x v="10"/>
    <d v="2026-04-20T17:37:3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2"/>
    <x v="125"/>
    <x v="10"/>
    <d v="2026-04-20T17:37:38"/>
    <x v="18"/>
    <n v="2.4"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1"/>
    <x v="125"/>
    <x v="10"/>
    <d v="2026-04-20T17:37:3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22"/>
    <x v="125"/>
    <x v="10"/>
    <d v="2026-04-20T17:37:38"/>
    <x v="264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"/>
    <x v="126"/>
    <x v="9"/>
    <d v="2026-04-20T17:37:39"/>
    <x v="57"/>
    <m/>
    <m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9"/>
    <x v="126"/>
    <x v="9"/>
    <d v="2026-04-20T17:37:39"/>
    <x v="192"/>
    <m/>
    <m/>
    <m/>
    <m/>
    <m/>
    <n v="16"/>
    <n v="24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"/>
    <x v="126"/>
    <x v="9"/>
    <d v="2026-04-20T17:37:39"/>
    <x v="9"/>
    <m/>
    <m/>
    <m/>
    <m/>
    <m/>
    <m/>
    <m/>
    <n v="5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1"/>
    <x v="126"/>
    <x v="9"/>
    <d v="2026-04-20T17:37:39"/>
    <x v="91"/>
    <m/>
    <n v="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0"/>
    <x v="130"/>
    <x v="12"/>
    <d v="2026-04-20T17:37:41"/>
    <x v="0"/>
    <m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"/>
    <x v="130"/>
    <x v="12"/>
    <d v="2026-04-20T17:37:41"/>
    <x v="1"/>
    <m/>
    <m/>
    <n v="2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2"/>
    <x v="130"/>
    <x v="12"/>
    <d v="2026-04-20T17:37:41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3"/>
    <x v="130"/>
    <x v="12"/>
    <d v="2026-04-20T17:37:41"/>
    <x v="761"/>
    <n v="2.2200000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2"/>
    <x v="130"/>
    <x v="12"/>
    <d v="2026-04-20T17:37:41"/>
    <x v="135"/>
    <m/>
    <n v="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3"/>
    <x v="130"/>
    <x v="12"/>
    <d v="2026-04-20T17:37:41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"/>
    <x v="130"/>
    <x v="12"/>
    <d v="2026-04-20T17:37:41"/>
    <x v="398"/>
    <n v="63"/>
    <n v="70"/>
    <n v="2"/>
    <n v="4"/>
    <n v="7"/>
    <n v="8"/>
    <n v="21"/>
    <n v="31"/>
    <n v="43"/>
    <n v="8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3"/>
    <x v="130"/>
    <x v="12"/>
    <d v="2026-04-20T17:37:41"/>
    <x v="69"/>
    <n v="1"/>
    <n v="3"/>
    <m/>
    <m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0"/>
    <x v="126"/>
    <x v="9"/>
    <d v="2026-04-20T17:37:3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"/>
    <x v="126"/>
    <x v="9"/>
    <d v="2026-04-20T17:37:3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22"/>
    <x v="126"/>
    <x v="9"/>
    <d v="2026-04-20T17:37:39"/>
    <x v="148"/>
    <n v="3.2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2"/>
    <x v="126"/>
    <x v="9"/>
    <d v="2026-04-20T17:37:39"/>
    <x v="76"/>
    <n v="21"/>
    <n v="30"/>
    <m/>
    <n v="2"/>
    <n v="3"/>
    <n v="7"/>
    <n v="7"/>
    <n v="8"/>
    <n v="12"/>
    <n v="7"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3"/>
    <x v="126"/>
    <x v="9"/>
    <d v="2026-04-20T17:37:39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8"/>
    <x v="128"/>
    <x v="2"/>
    <d v="2026-04-20T17:37:40"/>
    <x v="376"/>
    <m/>
    <m/>
    <m/>
    <n v="146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9"/>
    <x v="128"/>
    <x v="2"/>
    <d v="2026-04-20T17:37:40"/>
    <x v="762"/>
    <m/>
    <m/>
    <m/>
    <m/>
    <m/>
    <n v="328"/>
    <n v="251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0"/>
    <x v="128"/>
    <x v="2"/>
    <d v="2026-04-20T17:37:40"/>
    <x v="434"/>
    <m/>
    <m/>
    <m/>
    <m/>
    <m/>
    <m/>
    <m/>
    <n v="52"/>
    <m/>
    <n v="30"/>
    <n v="12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"/>
    <x v="131"/>
    <x v="9"/>
    <d v="2026-04-20T17:37:41"/>
    <x v="763"/>
    <n v="432"/>
    <n v="290"/>
    <n v="9"/>
    <n v="25"/>
    <n v="51"/>
    <n v="74"/>
    <n v="82"/>
    <n v="164"/>
    <n v="154"/>
    <n v="78"/>
    <m/>
    <n v="35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3"/>
    <x v="131"/>
    <x v="9"/>
    <d v="2026-04-20T17:37:41"/>
    <x v="18"/>
    <n v="7"/>
    <n v="5"/>
    <m/>
    <m/>
    <n v="4"/>
    <n v="2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4"/>
    <x v="131"/>
    <x v="9"/>
    <d v="2026-04-20T17:37:41"/>
    <x v="90"/>
    <n v="2"/>
    <n v="3"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5"/>
    <x v="131"/>
    <x v="9"/>
    <d v="2026-04-20T17:37:41"/>
    <x v="14"/>
    <n v="2"/>
    <n v="5"/>
    <n v="1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6"/>
    <x v="131"/>
    <x v="9"/>
    <d v="2026-04-20T17:37:4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7"/>
    <x v="131"/>
    <x v="9"/>
    <d v="2026-04-20T17:37:4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38"/>
    <x v="131"/>
    <x v="9"/>
    <d v="2026-04-20T17:37:4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8"/>
    <x v="131"/>
    <x v="9"/>
    <d v="2026-04-20T17:37:41"/>
    <x v="17"/>
    <m/>
    <n v="4.4000000000000004"/>
    <n v="2.8"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9"/>
    <x v="131"/>
    <x v="9"/>
    <d v="2026-04-20T17:37:41"/>
    <x v="148"/>
    <m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0"/>
    <x v="131"/>
    <x v="9"/>
    <d v="2026-04-20T17:37:41"/>
    <x v="30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39"/>
    <x v="131"/>
    <x v="9"/>
    <d v="2026-04-20T17:37:41"/>
    <x v="30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4"/>
    <x v="131"/>
    <x v="9"/>
    <d v="2026-04-20T17:37:41"/>
    <x v="14"/>
    <n v="1"/>
    <n v="6"/>
    <m/>
    <n v="1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4"/>
    <x v="131"/>
    <x v="9"/>
    <d v="2026-04-20T17:37:41"/>
    <x v="71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5"/>
    <x v="131"/>
    <x v="9"/>
    <d v="2026-04-20T17:37:4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6"/>
    <x v="131"/>
    <x v="9"/>
    <d v="2026-04-20T17:37:41"/>
    <x v="712"/>
    <n v="251"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7"/>
    <x v="131"/>
    <x v="9"/>
    <d v="2026-04-20T17:37:41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1"/>
    <x v="128"/>
    <x v="2"/>
    <d v="2026-04-20T17:37:40"/>
    <x v="764"/>
    <n v="9.6"/>
    <n v="26.4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0"/>
    <x v="128"/>
    <x v="2"/>
    <d v="2026-04-20T17:37:40"/>
    <x v="92"/>
    <m/>
    <m/>
    <m/>
    <m/>
    <n v="4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"/>
    <x v="128"/>
    <x v="2"/>
    <d v="2026-04-20T17:37:40"/>
    <x v="92"/>
    <m/>
    <m/>
    <m/>
    <m/>
    <n v="4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2"/>
    <x v="128"/>
    <x v="2"/>
    <d v="2026-04-20T17:37:40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3"/>
    <x v="128"/>
    <x v="2"/>
    <d v="2026-04-20T17:37:40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1"/>
    <x v="128"/>
    <x v="2"/>
    <d v="2026-04-20T17:37:4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22"/>
    <x v="128"/>
    <x v="2"/>
    <d v="2026-04-20T17:37:40"/>
    <x v="80"/>
    <m/>
    <n v="2.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8"/>
    <x v="129"/>
    <x v="2"/>
    <d v="2026-04-20T17:37:40"/>
    <x v="212"/>
    <m/>
    <m/>
    <m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3"/>
    <x v="132"/>
    <x v="2"/>
    <d v="2026-04-20T17:37:42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1"/>
    <x v="132"/>
    <x v="2"/>
    <d v="2026-04-20T17:37:42"/>
    <x v="83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2"/>
    <x v="132"/>
    <x v="2"/>
    <d v="2026-04-20T17:37:42"/>
    <x v="277"/>
    <m/>
    <m/>
    <n v="2"/>
    <n v="4.8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3"/>
    <x v="132"/>
    <x v="2"/>
    <d v="2026-04-20T17:37:42"/>
    <x v="108"/>
    <m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"/>
    <x v="132"/>
    <x v="2"/>
    <d v="2026-04-20T17:37:42"/>
    <x v="251"/>
    <n v="208"/>
    <n v="378"/>
    <n v="5"/>
    <n v="10"/>
    <n v="44"/>
    <n v="58"/>
    <n v="81"/>
    <n v="171"/>
    <n v="125"/>
    <n v="58"/>
    <m/>
    <n v="13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3"/>
    <x v="132"/>
    <x v="2"/>
    <d v="2026-04-20T17:37:42"/>
    <x v="48"/>
    <n v="11"/>
    <n v="11"/>
    <m/>
    <m/>
    <n v="1"/>
    <n v="2"/>
    <n v="2"/>
    <n v="8"/>
    <n v="6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4"/>
    <x v="132"/>
    <x v="2"/>
    <d v="2026-04-20T17:37:42"/>
    <x v="2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5"/>
    <x v="132"/>
    <x v="2"/>
    <d v="2026-04-20T17:37:42"/>
    <x v="1"/>
    <n v="4"/>
    <n v="4"/>
    <m/>
    <n v="1"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9"/>
    <x v="129"/>
    <x v="2"/>
    <d v="2026-04-20T17:37:40"/>
    <x v="765"/>
    <m/>
    <m/>
    <m/>
    <m/>
    <m/>
    <n v="152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0"/>
    <x v="129"/>
    <x v="2"/>
    <d v="2026-04-20T17:37:40"/>
    <x v="28"/>
    <m/>
    <m/>
    <m/>
    <m/>
    <m/>
    <m/>
    <m/>
    <n v="53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1"/>
    <x v="129"/>
    <x v="2"/>
    <d v="2026-04-20T17:37:40"/>
    <x v="426"/>
    <n v="6.4"/>
    <n v="37.6"/>
    <n v="15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0"/>
    <x v="129"/>
    <x v="2"/>
    <d v="2026-04-20T17:37:40"/>
    <x v="18"/>
    <m/>
    <m/>
    <m/>
    <n v="2"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"/>
    <x v="129"/>
    <x v="2"/>
    <d v="2026-04-20T17:37:40"/>
    <x v="18"/>
    <m/>
    <m/>
    <m/>
    <n v="2"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26"/>
    <x v="129"/>
    <x v="2"/>
    <d v="2026-04-20T17:37:40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22"/>
    <x v="129"/>
    <x v="2"/>
    <d v="2026-04-20T17:37:40"/>
    <x v="1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8"/>
    <x v="130"/>
    <x v="12"/>
    <d v="2026-04-20T17:37:41"/>
    <x v="170"/>
    <m/>
    <m/>
    <m/>
    <n v="16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7"/>
    <x v="132"/>
    <x v="2"/>
    <d v="2026-04-20T17:37:42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8"/>
    <x v="132"/>
    <x v="2"/>
    <d v="2026-04-20T17:37:42"/>
    <x v="277"/>
    <m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0"/>
    <x v="132"/>
    <x v="2"/>
    <d v="2026-04-20T17:37:42"/>
    <x v="0"/>
    <n v="3"/>
    <n v="3"/>
    <m/>
    <m/>
    <m/>
    <m/>
    <m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4"/>
    <x v="132"/>
    <x v="2"/>
    <d v="2026-04-20T17:37:42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4"/>
    <x v="132"/>
    <x v="2"/>
    <d v="2026-04-20T17:37:42"/>
    <x v="396"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5"/>
    <x v="132"/>
    <x v="2"/>
    <d v="2026-04-20T17:37:42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6"/>
    <x v="132"/>
    <x v="2"/>
    <d v="2026-04-20T17:37:42"/>
    <x v="396"/>
    <n v="117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"/>
    <x v="132"/>
    <x v="2"/>
    <d v="2026-04-20T17:37:42"/>
    <x v="132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"/>
    <x v="126"/>
    <x v="9"/>
    <d v="2026-04-21T09:07:52"/>
    <x v="63"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9"/>
    <x v="126"/>
    <x v="9"/>
    <d v="2026-04-21T09:07:52"/>
    <x v="115"/>
    <m/>
    <m/>
    <m/>
    <m/>
    <m/>
    <n v="18"/>
    <n v="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"/>
    <x v="126"/>
    <x v="9"/>
    <d v="2026-04-21T09:07:52"/>
    <x v="117"/>
    <m/>
    <m/>
    <m/>
    <m/>
    <m/>
    <m/>
    <m/>
    <n v="8"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1"/>
    <x v="126"/>
    <x v="9"/>
    <d v="2026-04-21T09:07:52"/>
    <x v="19"/>
    <n v="5.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22"/>
    <x v="126"/>
    <x v="9"/>
    <d v="2026-04-21T09:07:52"/>
    <x v="104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2"/>
    <x v="126"/>
    <x v="9"/>
    <d v="2026-04-21T09:07:52"/>
    <x v="201"/>
    <n v="24"/>
    <n v="29"/>
    <n v="2"/>
    <n v="1"/>
    <n v="2"/>
    <n v="5"/>
    <n v="10"/>
    <n v="9"/>
    <n v="9"/>
    <n v="10"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5"/>
    <x v="126"/>
    <x v="9"/>
    <d v="2026-04-21T09:07:52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4"/>
    <x v="126"/>
    <x v="9"/>
    <d v="2026-04-21T09:07:52"/>
    <x v="578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9"/>
    <x v="130"/>
    <x v="12"/>
    <d v="2026-04-20T17:37:41"/>
    <x v="158"/>
    <m/>
    <m/>
    <m/>
    <m/>
    <m/>
    <n v="6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"/>
    <x v="130"/>
    <x v="12"/>
    <d v="2026-04-20T17:37:41"/>
    <x v="48"/>
    <m/>
    <m/>
    <m/>
    <m/>
    <m/>
    <m/>
    <m/>
    <n v="8"/>
    <m/>
    <n v="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1"/>
    <x v="130"/>
    <x v="12"/>
    <d v="2026-04-20T17:37:41"/>
    <x v="424"/>
    <n v="5.6"/>
    <n v="15.2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8"/>
    <x v="131"/>
    <x v="9"/>
    <d v="2026-04-20T17:37:41"/>
    <x v="390"/>
    <m/>
    <m/>
    <m/>
    <n v="148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9"/>
    <x v="131"/>
    <x v="9"/>
    <d v="2026-04-20T17:37:41"/>
    <x v="766"/>
    <m/>
    <m/>
    <m/>
    <m/>
    <m/>
    <n v="328"/>
    <n v="30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0"/>
    <x v="131"/>
    <x v="9"/>
    <d v="2026-04-20T17:37:41"/>
    <x v="421"/>
    <m/>
    <m/>
    <m/>
    <m/>
    <m/>
    <m/>
    <m/>
    <n v="74"/>
    <m/>
    <n v="70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1"/>
    <x v="131"/>
    <x v="9"/>
    <d v="2026-04-20T17:37:41"/>
    <x v="767"/>
    <n v="19.2"/>
    <n v="67.2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0"/>
    <x v="131"/>
    <x v="9"/>
    <d v="2026-04-20T17:37:41"/>
    <x v="10"/>
    <m/>
    <m/>
    <m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5"/>
    <x v="126"/>
    <x v="9"/>
    <d v="2026-04-21T09:07:52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6"/>
    <x v="126"/>
    <x v="9"/>
    <d v="2026-04-21T09:07:52"/>
    <x v="578"/>
    <n v="8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7"/>
    <x v="126"/>
    <x v="9"/>
    <d v="2026-04-21T09:07:52"/>
    <x v="144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25"/>
    <x v="126"/>
    <x v="9"/>
    <d v="2026-04-21T09:07:52"/>
    <x v="39"/>
    <n v="5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34"/>
    <x v="126"/>
    <x v="9"/>
    <d v="2026-04-21T09:07:5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"/>
    <x v="131"/>
    <x v="9"/>
    <d v="2026-04-20T17:37:41"/>
    <x v="48"/>
    <m/>
    <m/>
    <n v="8"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6"/>
    <x v="131"/>
    <x v="9"/>
    <d v="2026-04-20T17:37:41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2"/>
    <x v="131"/>
    <x v="9"/>
    <d v="2026-04-20T17:37:41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3"/>
    <x v="131"/>
    <x v="9"/>
    <d v="2026-04-20T17:37:41"/>
    <x v="768"/>
    <n v="2.59"/>
    <n v="4.8099999999999996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1"/>
    <x v="131"/>
    <x v="9"/>
    <d v="2026-04-20T17:37:41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2"/>
    <x v="131"/>
    <x v="9"/>
    <d v="2026-04-20T17:37:41"/>
    <x v="108"/>
    <n v="3.2"/>
    <n v="4.8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3"/>
    <x v="131"/>
    <x v="9"/>
    <d v="2026-04-20T17:37:41"/>
    <x v="709"/>
    <m/>
    <n v="3.2"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8"/>
    <x v="132"/>
    <x v="2"/>
    <d v="2026-04-20T17:37:42"/>
    <x v="616"/>
    <m/>
    <m/>
    <m/>
    <n v="118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8"/>
    <x v="127"/>
    <x v="1"/>
    <d v="2026-04-20T17:37:39"/>
    <x v="173"/>
    <m/>
    <m/>
    <m/>
    <n v="1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9"/>
    <x v="132"/>
    <x v="2"/>
    <d v="2026-04-20T17:37:42"/>
    <x v="562"/>
    <m/>
    <m/>
    <m/>
    <m/>
    <m/>
    <n v="342"/>
    <n v="2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0"/>
    <x v="132"/>
    <x v="2"/>
    <d v="2026-04-20T17:37:42"/>
    <x v="243"/>
    <m/>
    <m/>
    <m/>
    <m/>
    <m/>
    <m/>
    <m/>
    <n v="57"/>
    <m/>
    <n v="26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1"/>
    <x v="132"/>
    <x v="2"/>
    <d v="2026-04-20T17:37:42"/>
    <x v="383"/>
    <n v="10.4"/>
    <n v="25.6"/>
    <n v="9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0"/>
    <x v="132"/>
    <x v="2"/>
    <d v="2026-04-20T17:37:42"/>
    <x v="57"/>
    <m/>
    <m/>
    <m/>
    <n v="4"/>
    <n v="0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"/>
    <x v="132"/>
    <x v="2"/>
    <d v="2026-04-20T17:37:42"/>
    <x v="132"/>
    <m/>
    <m/>
    <n v="4"/>
    <n v="4"/>
    <n v="0"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26"/>
    <x v="132"/>
    <x v="2"/>
    <d v="2026-04-20T17:37:42"/>
    <x v="145"/>
    <m/>
    <m/>
    <m/>
    <m/>
    <m/>
    <m/>
    <m/>
    <m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12"/>
    <x v="132"/>
    <x v="2"/>
    <d v="2026-04-20T17:37:42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"/>
    <x v="134"/>
    <x v="14"/>
    <d v="2026-04-20T17:36:29"/>
    <x v="2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5"/>
    <x v="134"/>
    <x v="14"/>
    <d v="2026-04-20T17:36:29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"/>
    <x v="134"/>
    <x v="14"/>
    <d v="2026-04-20T17:36:29"/>
    <x v="675"/>
    <n v="6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5"/>
    <x v="134"/>
    <x v="14"/>
    <d v="2026-04-20T17:36:29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"/>
    <x v="134"/>
    <x v="14"/>
    <d v="2026-04-20T17:36:29"/>
    <x v="675"/>
    <n v="243"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"/>
    <x v="134"/>
    <x v="14"/>
    <d v="2026-04-20T17:36:29"/>
    <x v="216"/>
    <n v="1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5"/>
    <x v="134"/>
    <x v="14"/>
    <d v="2026-04-20T17:36:29"/>
    <x v="14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4"/>
    <x v="134"/>
    <x v="14"/>
    <d v="2026-04-20T17:36:29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4"/>
    <x v="130"/>
    <x v="12"/>
    <d v="2026-04-20T17:37:41"/>
    <x v="3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5"/>
    <x v="130"/>
    <x v="12"/>
    <d v="2026-04-20T17:37:41"/>
    <x v="69"/>
    <n v="1"/>
    <n v="3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4"/>
    <x v="130"/>
    <x v="12"/>
    <d v="2026-04-20T17:37:41"/>
    <x v="188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5"/>
    <x v="130"/>
    <x v="12"/>
    <d v="2026-04-20T17:37:41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7"/>
    <x v="130"/>
    <x v="12"/>
    <d v="2026-04-20T17:37:4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6"/>
    <x v="130"/>
    <x v="12"/>
    <d v="2026-04-20T17:37:41"/>
    <x v="188"/>
    <n v="67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7"/>
    <x v="130"/>
    <x v="12"/>
    <d v="2026-04-20T17:37:41"/>
    <x v="117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8"/>
    <x v="130"/>
    <x v="12"/>
    <d v="2026-04-20T17:37:41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5"/>
    <x v="136"/>
    <x v="16"/>
    <d v="2026-04-20T17:36:29"/>
    <x v="90"/>
    <n v="4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6"/>
    <x v="136"/>
    <x v="16"/>
    <d v="2026-04-20T17:36:2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7"/>
    <x v="136"/>
    <x v="16"/>
    <d v="2026-04-20T17:36:2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20"/>
    <x v="136"/>
    <x v="16"/>
    <d v="2026-04-20T17:36:29"/>
    <x v="43"/>
    <n v="1"/>
    <n v="1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4"/>
    <x v="136"/>
    <x v="16"/>
    <d v="2026-04-20T17:36:29"/>
    <x v="730"/>
    <n v="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5"/>
    <x v="136"/>
    <x v="16"/>
    <d v="2026-04-20T17:36:29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6"/>
    <x v="136"/>
    <x v="16"/>
    <d v="2026-04-20T17:36:29"/>
    <x v="730"/>
    <n v="153"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7"/>
    <x v="136"/>
    <x v="16"/>
    <d v="2026-04-20T17:36:29"/>
    <x v="202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"/>
    <x v="137"/>
    <x v="17"/>
    <d v="2026-04-20T17:36:30"/>
    <x v="68"/>
    <m/>
    <n v="0"/>
    <n v="2"/>
    <n v="0"/>
    <n v="2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6"/>
    <x v="137"/>
    <x v="17"/>
    <d v="2026-04-20T17:36:30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2"/>
    <x v="137"/>
    <x v="17"/>
    <d v="2026-04-20T17:36:30"/>
    <x v="99"/>
    <n v="0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2"/>
    <x v="137"/>
    <x v="17"/>
    <d v="2026-04-20T17:36:30"/>
    <x v="219"/>
    <n v="0"/>
    <n v="0"/>
    <n v="10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"/>
    <x v="137"/>
    <x v="17"/>
    <d v="2026-04-20T17:36:30"/>
    <x v="769"/>
    <n v="127"/>
    <n v="179"/>
    <n v="3"/>
    <n v="8"/>
    <n v="17"/>
    <n v="41"/>
    <n v="44"/>
    <n v="84"/>
    <n v="55"/>
    <n v="41"/>
    <m/>
    <n v="6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"/>
    <x v="137"/>
    <x v="17"/>
    <d v="2026-04-20T17:36:30"/>
    <x v="10"/>
    <n v="4"/>
    <n v="10"/>
    <n v="0"/>
    <n v="1"/>
    <n v="1"/>
    <n v="0"/>
    <n v="1"/>
    <n v="4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5"/>
    <x v="137"/>
    <x v="17"/>
    <d v="2026-04-20T17:36:30"/>
    <x v="2"/>
    <n v="3"/>
    <n v="0"/>
    <n v="0"/>
    <n v="0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8"/>
    <x v="137"/>
    <x v="17"/>
    <d v="2026-04-20T17:36:30"/>
    <x v="10"/>
    <n v="0"/>
    <n v="9.1999999999999993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9"/>
    <x v="137"/>
    <x v="17"/>
    <d v="2026-04-20T17:36:30"/>
    <x v="264"/>
    <n v="0"/>
    <n v="2.8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4"/>
    <x v="137"/>
    <x v="17"/>
    <d v="2026-04-20T17:36:30"/>
    <x v="2"/>
    <n v="0"/>
    <n v="3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"/>
    <x v="137"/>
    <x v="17"/>
    <d v="2026-04-20T17:36:30"/>
    <x v="770"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5"/>
    <x v="137"/>
    <x v="17"/>
    <d v="2026-04-20T17:36:30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7"/>
    <x v="137"/>
    <x v="17"/>
    <d v="2026-04-20T17:36:3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6"/>
    <x v="137"/>
    <x v="17"/>
    <d v="2026-04-20T17:36:30"/>
    <x v="770"/>
    <n v="237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7"/>
    <x v="137"/>
    <x v="17"/>
    <d v="2026-04-20T17:36:30"/>
    <x v="209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8"/>
    <x v="137"/>
    <x v="17"/>
    <d v="2026-04-20T17:36:30"/>
    <x v="3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1"/>
    <x v="140"/>
    <x v="1"/>
    <d v="2026-04-20T17:36:31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2"/>
    <x v="140"/>
    <x v="1"/>
    <d v="2026-04-20T17:36:31"/>
    <x v="586"/>
    <m/>
    <m/>
    <n v="13.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3"/>
    <x v="140"/>
    <x v="1"/>
    <d v="2026-04-20T17:36:31"/>
    <x v="476"/>
    <n v="7.6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"/>
    <x v="140"/>
    <x v="1"/>
    <d v="2026-04-20T17:36:31"/>
    <x v="771"/>
    <n v="187"/>
    <n v="276"/>
    <n v="3"/>
    <n v="15"/>
    <n v="34"/>
    <n v="43"/>
    <n v="56"/>
    <n v="126"/>
    <n v="103"/>
    <n v="44"/>
    <m/>
    <n v="11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3"/>
    <x v="140"/>
    <x v="1"/>
    <d v="2026-04-20T17:36:31"/>
    <x v="69"/>
    <n v="2"/>
    <n v="2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4"/>
    <x v="140"/>
    <x v="1"/>
    <d v="2026-04-20T17:36:3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5"/>
    <x v="140"/>
    <x v="1"/>
    <d v="2026-04-20T17:36:31"/>
    <x v="9"/>
    <n v="5"/>
    <n v="5"/>
    <n v="2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6"/>
    <x v="140"/>
    <x v="1"/>
    <d v="2026-04-20T17:36:3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7"/>
    <x v="140"/>
    <x v="1"/>
    <d v="2026-04-20T17:36:31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8"/>
    <x v="140"/>
    <x v="1"/>
    <d v="2026-04-20T17:36:31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0"/>
    <x v="140"/>
    <x v="1"/>
    <d v="2026-04-20T17:36:31"/>
    <x v="90"/>
    <n v="3"/>
    <n v="2"/>
    <m/>
    <m/>
    <n v="1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4"/>
    <x v="140"/>
    <x v="1"/>
    <d v="2026-04-20T17:36:31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4"/>
    <x v="140"/>
    <x v="1"/>
    <d v="2026-04-20T17:36:31"/>
    <x v="772"/>
    <n v="7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5"/>
    <x v="140"/>
    <x v="1"/>
    <d v="2026-04-20T17:36:31"/>
    <x v="203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6"/>
    <x v="140"/>
    <x v="1"/>
    <d v="2026-04-20T17:36:31"/>
    <x v="772"/>
    <n v="29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"/>
    <x v="140"/>
    <x v="1"/>
    <d v="2026-04-20T17:36:31"/>
    <x v="203"/>
    <n v="2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1"/>
    <x v="134"/>
    <x v="14"/>
    <d v="2026-05-22T11:30:09"/>
    <x v="773"/>
    <n v="2.4"/>
    <n v="20"/>
    <n v="6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0"/>
    <x v="134"/>
    <x v="14"/>
    <d v="2026-05-22T11:30:09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"/>
    <x v="134"/>
    <x v="14"/>
    <d v="2026-05-22T11:30:09"/>
    <x v="0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4"/>
    <x v="18"/>
    <x v="9"/>
    <d v="2026-05-22T11:30:20"/>
    <x v="774"/>
    <n v="9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5"/>
    <x v="18"/>
    <x v="9"/>
    <d v="2026-05-22T11:30:20"/>
    <x v="395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6"/>
    <x v="18"/>
    <x v="9"/>
    <d v="2026-05-22T11:30:20"/>
    <x v="774"/>
    <n v="370"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"/>
    <x v="18"/>
    <x v="9"/>
    <d v="2026-05-22T11:30:20"/>
    <x v="395"/>
    <n v="36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25"/>
    <x v="18"/>
    <x v="9"/>
    <d v="2026-05-22T11:30:20"/>
    <x v="195"/>
    <n v="18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34"/>
    <x v="18"/>
    <x v="9"/>
    <d v="2026-05-22T11:30:2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5"/>
    <x v="15"/>
    <x v="4"/>
    <d v="2026-05-22T11:30:21"/>
    <x v="2"/>
    <n v="2"/>
    <n v="1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4"/>
    <x v="15"/>
    <x v="4"/>
    <d v="2026-05-22T11:30:21"/>
    <x v="109"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0"/>
    <x v="139"/>
    <x v="1"/>
    <d v="2026-05-22T11:30:12"/>
    <x v="596"/>
    <m/>
    <m/>
    <m/>
    <m/>
    <m/>
    <m/>
    <m/>
    <n v="83"/>
    <m/>
    <n v="37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1"/>
    <x v="139"/>
    <x v="1"/>
    <d v="2026-05-22T11:30:12"/>
    <x v="528"/>
    <n v="22.4"/>
    <n v="39.200000000000003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0"/>
    <x v="139"/>
    <x v="1"/>
    <d v="2026-05-22T11:30:1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0"/>
    <x v="140"/>
    <x v="1"/>
    <d v="2026-05-22T11:30:12"/>
    <x v="213"/>
    <m/>
    <m/>
    <m/>
    <m/>
    <m/>
    <m/>
    <m/>
    <n v="43"/>
    <m/>
    <n v="20"/>
    <n v="13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0"/>
    <x v="140"/>
    <x v="1"/>
    <d v="2026-05-22T11:30:12"/>
    <x v="69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"/>
    <x v="140"/>
    <x v="1"/>
    <d v="2026-05-22T11:30:12"/>
    <x v="86"/>
    <m/>
    <n v="1"/>
    <n v="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2"/>
    <x v="140"/>
    <x v="1"/>
    <d v="2026-05-22T11:30:12"/>
    <x v="18"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1"/>
    <x v="140"/>
    <x v="1"/>
    <d v="2026-05-22T11:30:12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"/>
    <x v="57"/>
    <x v="10"/>
    <d v="2026-05-22T11:30:40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9"/>
    <x v="52"/>
    <x v="11"/>
    <d v="2026-05-22T11:30:44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10"/>
    <x v="52"/>
    <x v="11"/>
    <d v="2026-05-22T11:30:44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11"/>
    <x v="52"/>
    <x v="11"/>
    <d v="2026-05-22T11:30:44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2"/>
    <x v="52"/>
    <x v="11"/>
    <d v="2026-05-22T11:30:44"/>
    <x v="14"/>
    <n v="6"/>
    <n v="1"/>
    <m/>
    <n v="1"/>
    <m/>
    <n v="1"/>
    <n v="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4"/>
    <x v="52"/>
    <x v="11"/>
    <d v="2026-05-22T11:30:44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5"/>
    <x v="52"/>
    <x v="11"/>
    <d v="2026-05-22T11:30:4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6"/>
    <x v="52"/>
    <x v="11"/>
    <d v="2026-05-22T11:30:44"/>
    <x v="115"/>
    <n v="1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7"/>
    <x v="72"/>
    <x v="11"/>
    <d v="2026-05-22T11:30:4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9"/>
    <x v="68"/>
    <x v="0"/>
    <d v="2026-05-22T11:30:48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10"/>
    <x v="68"/>
    <x v="0"/>
    <d v="2026-05-22T11:30:48"/>
    <x v="1"/>
    <m/>
    <m/>
    <m/>
    <m/>
    <m/>
    <m/>
    <m/>
    <n v="3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11"/>
    <x v="68"/>
    <x v="0"/>
    <d v="2026-05-22T11:30:48"/>
    <x v="277"/>
    <n v="2.4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2"/>
    <x v="68"/>
    <x v="0"/>
    <d v="2026-05-22T11:30:48"/>
    <x v="21"/>
    <n v="7"/>
    <n v="17"/>
    <n v="1"/>
    <n v="1"/>
    <n v="2"/>
    <n v="4"/>
    <n v="1"/>
    <n v="5"/>
    <n v="3"/>
    <n v="3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4"/>
    <x v="68"/>
    <x v="0"/>
    <d v="2026-05-22T11:30:48"/>
    <x v="171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5"/>
    <x v="68"/>
    <x v="0"/>
    <d v="2026-05-22T11:30:48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6"/>
    <x v="68"/>
    <x v="0"/>
    <d v="2026-05-22T11:30:48"/>
    <x v="171"/>
    <n v="68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22"/>
    <x v="140"/>
    <x v="1"/>
    <d v="2026-05-22T11:30:12"/>
    <x v="39"/>
    <m/>
    <m/>
    <n v="1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4"/>
    <x v="1"/>
    <x v="1"/>
    <d v="2026-05-22T11:30:13"/>
    <x v="0"/>
    <n v="4"/>
    <n v="2"/>
    <n v="1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5"/>
    <x v="1"/>
    <x v="1"/>
    <d v="2026-05-22T11:30:13"/>
    <x v="39"/>
    <n v="11"/>
    <n v="7"/>
    <n v="1"/>
    <n v="2"/>
    <n v="5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6"/>
    <x v="1"/>
    <x v="1"/>
    <d v="2026-05-22T11:30:13"/>
    <x v="9"/>
    <n v="0"/>
    <n v="0"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7"/>
    <x v="1"/>
    <x v="1"/>
    <d v="2026-05-22T11:30:13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3"/>
    <x v="1"/>
    <x v="1"/>
    <d v="2026-05-22T11:30:13"/>
    <x v="30"/>
    <m/>
    <m/>
    <m/>
    <m/>
    <m/>
    <m/>
    <m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8"/>
    <x v="1"/>
    <x v="1"/>
    <d v="2026-05-22T11:30:13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0"/>
    <x v="1"/>
    <x v="1"/>
    <d v="2026-05-22T11:30:13"/>
    <x v="9"/>
    <n v="3"/>
    <n v="7"/>
    <m/>
    <m/>
    <n v="1"/>
    <n v="3"/>
    <n v="1"/>
    <n v="2"/>
    <n v="2"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3"/>
    <x v="132"/>
    <x v="2"/>
    <d v="2026-07-17T15:29:20"/>
    <x v="50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1"/>
    <x v="132"/>
    <x v="2"/>
    <d v="2026-07-17T15:29:20"/>
    <x v="277"/>
    <n v="0"/>
    <n v="0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2"/>
    <x v="132"/>
    <x v="2"/>
    <d v="2026-07-17T15:29:20"/>
    <x v="775"/>
    <n v="4.8"/>
    <n v="4.4000000000000004"/>
    <n v="4.8"/>
    <n v="2"/>
    <n v="7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3"/>
    <x v="132"/>
    <x v="2"/>
    <d v="2026-07-17T15:29:20"/>
    <x v="709"/>
    <n v="0"/>
    <n v="4.8"/>
    <n v="3.6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"/>
    <x v="132"/>
    <x v="2"/>
    <d v="2026-07-17T15:29:20"/>
    <x v="776"/>
    <n v="202"/>
    <n v="321"/>
    <n v="3"/>
    <n v="14"/>
    <n v="38"/>
    <n v="62"/>
    <n v="65"/>
    <n v="139"/>
    <n v="108"/>
    <n v="75"/>
    <m/>
    <n v="1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3"/>
    <x v="132"/>
    <x v="2"/>
    <d v="2026-07-17T15:29:20"/>
    <x v="26"/>
    <n v="9"/>
    <n v="8"/>
    <n v="1"/>
    <n v="0"/>
    <n v="5"/>
    <n v="1"/>
    <n v="1"/>
    <n v="5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4"/>
    <x v="132"/>
    <x v="2"/>
    <d v="2026-07-17T15:29:20"/>
    <x v="2"/>
    <n v="2"/>
    <n v="1"/>
    <n v="0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5"/>
    <x v="132"/>
    <x v="2"/>
    <d v="2026-07-17T15:29:20"/>
    <x v="145"/>
    <n v="6"/>
    <n v="3"/>
    <n v="1"/>
    <n v="2"/>
    <n v="3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6"/>
    <x v="132"/>
    <x v="2"/>
    <d v="2026-07-17T15:29:20"/>
    <x v="18"/>
    <n v="0"/>
    <n v="0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7"/>
    <x v="132"/>
    <x v="2"/>
    <d v="2026-07-17T15:29:20"/>
    <x v="0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18"/>
    <x v="132"/>
    <x v="2"/>
    <d v="2026-07-17T15:29:20"/>
    <x v="112"/>
    <n v="0"/>
    <n v="0"/>
    <n v="3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0"/>
    <x v="132"/>
    <x v="2"/>
    <d v="2026-07-17T15:29:20"/>
    <x v="145"/>
    <n v="3"/>
    <n v="6"/>
    <n v="0"/>
    <n v="0"/>
    <n v="1"/>
    <n v="3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4"/>
    <x v="132"/>
    <x v="2"/>
    <d v="2026-07-17T15:29:20"/>
    <x v="30"/>
    <n v="0"/>
    <n v="1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4"/>
    <x v="132"/>
    <x v="2"/>
    <d v="2026-07-17T15:29:20"/>
    <x v="376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5"/>
    <x v="132"/>
    <x v="2"/>
    <d v="2026-07-17T15:29:20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6"/>
    <x v="132"/>
    <x v="2"/>
    <d v="2026-07-17T15:29:20"/>
    <x v="376"/>
    <n v="11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"/>
    <x v="132"/>
    <x v="2"/>
    <d v="2026-07-17T15:29:20"/>
    <x v="193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25"/>
    <x v="132"/>
    <x v="2"/>
    <d v="2026-07-17T15:29:20"/>
    <x v="29"/>
    <n v="1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34"/>
    <x v="132"/>
    <x v="2"/>
    <d v="2026-07-17T15:29:20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8"/>
    <x v="127"/>
    <x v="1"/>
    <d v="2026-07-17T16:11:23"/>
    <x v="63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9"/>
    <x v="127"/>
    <x v="1"/>
    <d v="2026-07-17T16:11:23"/>
    <x v="301"/>
    <m/>
    <m/>
    <m/>
    <m/>
    <m/>
    <n v="4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10"/>
    <x v="127"/>
    <x v="1"/>
    <d v="2026-07-17T16:11:23"/>
    <x v="86"/>
    <m/>
    <m/>
    <m/>
    <m/>
    <m/>
    <m/>
    <m/>
    <n v="5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0"/>
    <x v="127"/>
    <x v="1"/>
    <d v="2026-07-17T16:11:2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12"/>
    <x v="127"/>
    <x v="1"/>
    <d v="2026-07-17T16:11:23"/>
    <x v="82"/>
    <n v="7.2"/>
    <n v="4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"/>
    <x v="9"/>
    <x v="7"/>
    <d v="2026-08-19T15:38:41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"/>
    <x v="9"/>
    <x v="7"/>
    <d v="2026-08-19T15:38:41"/>
    <x v="164"/>
    <m/>
    <m/>
    <m/>
    <m/>
    <m/>
    <n v="26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0"/>
    <x v="9"/>
    <x v="7"/>
    <d v="2026-08-19T15:38:41"/>
    <x v="145"/>
    <m/>
    <m/>
    <m/>
    <m/>
    <m/>
    <m/>
    <m/>
    <n v="3"/>
    <m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1"/>
    <x v="9"/>
    <x v="7"/>
    <d v="2026-08-19T15:38:41"/>
    <x v="15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0"/>
    <x v="9"/>
    <x v="7"/>
    <d v="2026-08-19T15:38:41"/>
    <x v="69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"/>
    <x v="9"/>
    <x v="7"/>
    <d v="2026-08-19T15:38:41"/>
    <x v="69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"/>
    <x v="9"/>
    <x v="7"/>
    <d v="2026-08-19T15:38:41"/>
    <x v="63"/>
    <n v="10"/>
    <n v="20"/>
    <m/>
    <m/>
    <n v="5"/>
    <n v="2"/>
    <m/>
    <n v="13"/>
    <n v="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"/>
    <x v="9"/>
    <x v="7"/>
    <d v="2026-08-19T15:38:41"/>
    <x v="43"/>
    <n v="2"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9"/>
    <x v="36"/>
    <x v="7"/>
    <d v="2026-08-19T15:39:31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0"/>
    <x v="36"/>
    <x v="7"/>
    <d v="2026-08-19T15:39:3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2"/>
    <x v="36"/>
    <x v="7"/>
    <d v="2026-08-19T15:39:31"/>
    <x v="69"/>
    <m/>
    <n v="4"/>
    <m/>
    <m/>
    <m/>
    <m/>
    <m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4"/>
    <x v="36"/>
    <x v="7"/>
    <d v="2026-08-19T15:39:31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5"/>
    <x v="36"/>
    <x v="7"/>
    <d v="2026-08-19T15:39:3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6"/>
    <x v="36"/>
    <x v="7"/>
    <d v="2026-08-19T15:39:31"/>
    <x v="68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"/>
    <x v="36"/>
    <x v="7"/>
    <d v="2026-08-19T15:39:31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8"/>
    <x v="37"/>
    <x v="7"/>
    <d v="2026-08-19T15:43:2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8"/>
    <x v="38"/>
    <x v="7"/>
    <d v="2026-08-19T15:44:08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9"/>
    <x v="38"/>
    <x v="7"/>
    <d v="2026-08-19T15:44:08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11"/>
    <x v="38"/>
    <x v="7"/>
    <d v="2026-08-19T15:44:0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2"/>
    <x v="38"/>
    <x v="7"/>
    <d v="2026-08-19T15:44:08"/>
    <x v="145"/>
    <n v="6"/>
    <n v="3"/>
    <m/>
    <m/>
    <n v="1"/>
    <n v="1"/>
    <n v="1"/>
    <n v="3"/>
    <n v="3"/>
    <n v="0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4"/>
    <x v="38"/>
    <x v="7"/>
    <d v="2026-08-19T15:44:08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5"/>
    <x v="38"/>
    <x v="7"/>
    <d v="2026-08-19T15:44:0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6"/>
    <x v="38"/>
    <x v="7"/>
    <d v="2026-08-19T15:44:08"/>
    <x v="21"/>
    <n v="11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7"/>
    <x v="38"/>
    <x v="7"/>
    <d v="2026-08-19T15:44:08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8"/>
    <x v="27"/>
    <x v="7"/>
    <d v="2026-08-19T15:45:29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9"/>
    <x v="27"/>
    <x v="7"/>
    <d v="2026-08-19T15:45:29"/>
    <x v="1"/>
    <m/>
    <m/>
    <m/>
    <m/>
    <m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10"/>
    <x v="27"/>
    <x v="7"/>
    <d v="2026-08-19T15:45:29"/>
    <x v="90"/>
    <m/>
    <m/>
    <m/>
    <m/>
    <m/>
    <m/>
    <m/>
    <n v="3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2"/>
    <x v="27"/>
    <x v="7"/>
    <d v="2026-08-19T15:45:29"/>
    <x v="9"/>
    <n v="3"/>
    <n v="7"/>
    <n v="1"/>
    <m/>
    <m/>
    <n v="1"/>
    <n v="1"/>
    <n v="2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4"/>
    <x v="27"/>
    <x v="7"/>
    <d v="2026-08-19T15:45:29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5"/>
    <x v="27"/>
    <x v="7"/>
    <d v="2026-08-19T15:45:2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6"/>
    <x v="27"/>
    <x v="7"/>
    <d v="2026-08-19T15:45:29"/>
    <x v="194"/>
    <n v="55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7"/>
    <x v="27"/>
    <x v="7"/>
    <d v="2026-08-19T15:45:29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8"/>
    <x v="39"/>
    <x v="7"/>
    <d v="2026-08-19T15:46:3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9"/>
    <x v="39"/>
    <x v="7"/>
    <d v="2026-08-19T15:46:32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11"/>
    <x v="39"/>
    <x v="7"/>
    <d v="2026-08-19T15:46:32"/>
    <x v="50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2"/>
    <x v="39"/>
    <x v="7"/>
    <d v="2026-08-19T15:46:32"/>
    <x v="86"/>
    <n v="6"/>
    <n v="5"/>
    <m/>
    <n v="1"/>
    <m/>
    <n v="1"/>
    <n v="1"/>
    <n v="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4"/>
    <x v="39"/>
    <x v="7"/>
    <d v="2026-08-19T15:46:32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5"/>
    <x v="39"/>
    <x v="7"/>
    <d v="2026-08-19T15:46:32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6"/>
    <x v="39"/>
    <x v="7"/>
    <d v="2026-08-19T15:46:32"/>
    <x v="195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7"/>
    <x v="39"/>
    <x v="7"/>
    <d v="2026-08-19T15:46:32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23"/>
    <x v="127"/>
    <x v="1"/>
    <d v="2026-07-17T16:11:23"/>
    <x v="49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2"/>
    <x v="127"/>
    <x v="1"/>
    <d v="2026-07-17T16:11:23"/>
    <x v="185"/>
    <n v="34"/>
    <n v="33"/>
    <n v="2"/>
    <n v="1"/>
    <n v="8"/>
    <n v="7"/>
    <n v="8"/>
    <n v="23"/>
    <n v="9"/>
    <n v="5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3"/>
    <x v="127"/>
    <x v="1"/>
    <d v="2026-07-17T16:11:23"/>
    <x v="30"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15"/>
    <x v="127"/>
    <x v="1"/>
    <d v="2026-07-17T16:11:23"/>
    <x v="43"/>
    <n v="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4"/>
    <x v="127"/>
    <x v="1"/>
    <d v="2026-07-17T16:11:23"/>
    <x v="23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5"/>
    <x v="127"/>
    <x v="1"/>
    <d v="2026-07-17T16:11:23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6"/>
    <x v="127"/>
    <x v="1"/>
    <d v="2026-07-17T16:11:23"/>
    <x v="236"/>
    <n v="26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"/>
    <x v="127"/>
    <x v="1"/>
    <d v="2026-07-17T16:11:23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"/>
    <x v="9"/>
    <x v="7"/>
    <d v="2026-08-19T15:38:41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"/>
    <x v="9"/>
    <x v="7"/>
    <d v="2026-08-19T15:38:41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6"/>
    <x v="9"/>
    <x v="7"/>
    <d v="2026-08-19T15:38:41"/>
    <x v="198"/>
    <n v="32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"/>
    <x v="9"/>
    <x v="7"/>
    <d v="2026-08-19T15:38:41"/>
    <x v="26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5"/>
    <x v="9"/>
    <x v="7"/>
    <d v="2026-08-19T15:38:4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9"/>
    <x v="37"/>
    <x v="7"/>
    <d v="2026-08-19T15:43:27"/>
    <x v="0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2"/>
    <x v="37"/>
    <x v="7"/>
    <d v="2026-08-19T15:43:27"/>
    <x v="69"/>
    <n v="1"/>
    <n v="3"/>
    <n v="0"/>
    <n v="0"/>
    <n v="0"/>
    <n v="1"/>
    <m/>
    <m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4"/>
    <x v="37"/>
    <x v="7"/>
    <d v="2026-08-19T15:43:27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5"/>
    <x v="37"/>
    <x v="7"/>
    <d v="2026-08-19T15:43:2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6"/>
    <x v="37"/>
    <x v="7"/>
    <d v="2026-08-19T15:43:27"/>
    <x v="209"/>
    <n v="2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7"/>
    <x v="37"/>
    <x v="7"/>
    <d v="2026-08-19T15:43:27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25"/>
    <x v="27"/>
    <x v="7"/>
    <d v="2026-08-19T15:45:29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9"/>
    <x v="118"/>
    <x v="7"/>
    <d v="2026-08-19T15:52:58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10"/>
    <x v="118"/>
    <x v="7"/>
    <d v="2026-08-19T15:52:58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2"/>
    <x v="118"/>
    <x v="7"/>
    <d v="2026-08-19T15:52:58"/>
    <x v="0"/>
    <n v="2"/>
    <n v="4"/>
    <m/>
    <m/>
    <m/>
    <m/>
    <m/>
    <n v="4"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4"/>
    <x v="118"/>
    <x v="7"/>
    <d v="2026-08-19T15:52:58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5"/>
    <x v="118"/>
    <x v="7"/>
    <d v="2026-08-19T15:52:58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6"/>
    <x v="118"/>
    <x v="7"/>
    <d v="2026-08-19T15:52:58"/>
    <x v="68"/>
    <n v="8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"/>
    <x v="118"/>
    <x v="7"/>
    <d v="2026-08-19T15:52:58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8"/>
    <x v="134"/>
    <x v="14"/>
    <d v="2026-08-20T12:47:21"/>
    <x v="73"/>
    <m/>
    <m/>
    <m/>
    <n v="8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9"/>
    <x v="134"/>
    <x v="14"/>
    <d v="2026-08-20T12:47:21"/>
    <x v="42"/>
    <m/>
    <m/>
    <m/>
    <m/>
    <m/>
    <n v="186"/>
    <n v="9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0"/>
    <x v="134"/>
    <x v="14"/>
    <d v="2026-08-20T12:47:21"/>
    <x v="196"/>
    <m/>
    <m/>
    <m/>
    <m/>
    <m/>
    <m/>
    <m/>
    <n v="34"/>
    <m/>
    <n v="1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1"/>
    <x v="134"/>
    <x v="14"/>
    <d v="2026-08-20T12:47:21"/>
    <x v="777"/>
    <n v="9.6"/>
    <n v="10.4"/>
    <n v="6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0"/>
    <x v="134"/>
    <x v="14"/>
    <d v="2026-08-20T12:47:21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8"/>
    <x v="136"/>
    <x v="16"/>
    <d v="2026-08-20T12:47:22"/>
    <x v="385"/>
    <m/>
    <m/>
    <m/>
    <n v="52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9"/>
    <x v="136"/>
    <x v="16"/>
    <d v="2026-08-20T12:47:22"/>
    <x v="207"/>
    <m/>
    <m/>
    <m/>
    <m/>
    <m/>
    <n v="120"/>
    <n v="7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0"/>
    <x v="136"/>
    <x v="16"/>
    <d v="2026-08-20T12:47:22"/>
    <x v="167"/>
    <m/>
    <m/>
    <m/>
    <m/>
    <m/>
    <m/>
    <m/>
    <n v="16"/>
    <m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1"/>
    <x v="136"/>
    <x v="16"/>
    <d v="2026-08-20T12:47:22"/>
    <x v="778"/>
    <n v="0.8"/>
    <n v="11.2"/>
    <n v="2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0"/>
    <x v="136"/>
    <x v="16"/>
    <d v="2026-08-20T12:47:22"/>
    <x v="15"/>
    <m/>
    <m/>
    <m/>
    <m/>
    <n v="2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"/>
    <x v="136"/>
    <x v="16"/>
    <d v="2026-08-20T12:47:22"/>
    <x v="15"/>
    <m/>
    <m/>
    <m/>
    <m/>
    <n v="2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2"/>
    <x v="136"/>
    <x v="16"/>
    <d v="2026-08-20T12:47:22"/>
    <x v="214"/>
    <n v="4"/>
    <m/>
    <n v="8.8000000000000007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3"/>
    <x v="136"/>
    <x v="16"/>
    <d v="2026-08-20T12:47:22"/>
    <x v="1"/>
    <m/>
    <n v="4.400000000000000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"/>
    <x v="134"/>
    <x v="14"/>
    <d v="2026-08-20T12:47:21"/>
    <x v="3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2"/>
    <x v="134"/>
    <x v="14"/>
    <d v="2026-08-20T12:47:21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"/>
    <x v="134"/>
    <x v="14"/>
    <d v="2026-08-20T12:47:21"/>
    <x v="376"/>
    <n v="137"/>
    <n v="157"/>
    <n v="5"/>
    <n v="4"/>
    <n v="31"/>
    <n v="40"/>
    <n v="29"/>
    <n v="93"/>
    <n v="47"/>
    <n v="35"/>
    <m/>
    <n v="6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"/>
    <x v="134"/>
    <x v="14"/>
    <d v="2026-08-20T12:47:21"/>
    <x v="2"/>
    <n v="1"/>
    <n v="2"/>
    <m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5"/>
    <x v="134"/>
    <x v="14"/>
    <d v="2026-08-20T12:47:2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6"/>
    <x v="134"/>
    <x v="14"/>
    <d v="2026-08-20T12:47:21"/>
    <x v="69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7"/>
    <x v="134"/>
    <x v="14"/>
    <d v="2026-08-20T12:47:2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8"/>
    <x v="135"/>
    <x v="15"/>
    <d v="2026-08-20T12:47:21"/>
    <x v="204"/>
    <m/>
    <m/>
    <m/>
    <n v="4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"/>
    <x v="136"/>
    <x v="16"/>
    <d v="2026-08-20T12:47:22"/>
    <x v="207"/>
    <n v="81"/>
    <n v="110"/>
    <n v="1"/>
    <n v="5"/>
    <n v="11"/>
    <n v="26"/>
    <n v="29"/>
    <n v="60"/>
    <n v="36"/>
    <n v="17"/>
    <m/>
    <n v="5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"/>
    <x v="136"/>
    <x v="16"/>
    <d v="2026-08-20T12:47:22"/>
    <x v="1"/>
    <n v="5"/>
    <n v="3"/>
    <m/>
    <m/>
    <m/>
    <m/>
    <n v="1"/>
    <n v="3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8"/>
    <x v="137"/>
    <x v="17"/>
    <d v="2026-08-20T12:47:22"/>
    <x v="473"/>
    <m/>
    <m/>
    <m/>
    <n v="6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9"/>
    <x v="137"/>
    <x v="17"/>
    <d v="2026-08-20T12:47:22"/>
    <x v="779"/>
    <m/>
    <m/>
    <m/>
    <m/>
    <m/>
    <n v="166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0"/>
    <x v="137"/>
    <x v="17"/>
    <d v="2026-08-20T12:47:22"/>
    <x v="185"/>
    <m/>
    <m/>
    <m/>
    <m/>
    <m/>
    <m/>
    <m/>
    <n v="34"/>
    <m/>
    <n v="17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1"/>
    <x v="137"/>
    <x v="17"/>
    <d v="2026-08-20T12:47:22"/>
    <x v="780"/>
    <n v="3.2"/>
    <n v="2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0"/>
    <x v="137"/>
    <x v="17"/>
    <d v="2026-08-20T12:47:22"/>
    <x v="21"/>
    <m/>
    <m/>
    <m/>
    <n v="4"/>
    <n v="2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"/>
    <x v="137"/>
    <x v="17"/>
    <d v="2026-08-20T12:47:22"/>
    <x v="144"/>
    <m/>
    <m/>
    <n v="2"/>
    <n v="4"/>
    <n v="2"/>
    <n v="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9"/>
    <x v="135"/>
    <x v="15"/>
    <d v="2026-08-20T12:47:21"/>
    <x v="284"/>
    <m/>
    <m/>
    <m/>
    <m/>
    <m/>
    <n v="76"/>
    <n v="9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0"/>
    <x v="135"/>
    <x v="15"/>
    <d v="2026-08-20T12:47:21"/>
    <x v="216"/>
    <m/>
    <m/>
    <m/>
    <m/>
    <m/>
    <m/>
    <m/>
    <n v="13"/>
    <m/>
    <n v="22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1"/>
    <x v="135"/>
    <x v="15"/>
    <d v="2026-08-20T12:47:21"/>
    <x v="215"/>
    <n v="1.6"/>
    <n v="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0"/>
    <x v="135"/>
    <x v="15"/>
    <d v="2026-08-20T12:47:21"/>
    <x v="1"/>
    <m/>
    <m/>
    <m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"/>
    <x v="135"/>
    <x v="15"/>
    <d v="2026-08-20T12:47:21"/>
    <x v="9"/>
    <m/>
    <m/>
    <n v="2"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2"/>
    <x v="135"/>
    <x v="15"/>
    <d v="2026-08-20T12:47:21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22"/>
    <x v="135"/>
    <x v="15"/>
    <d v="2026-08-20T12:47:2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5"/>
    <x v="136"/>
    <x v="16"/>
    <d v="2026-08-20T12:47:22"/>
    <x v="0"/>
    <n v="2"/>
    <n v="4"/>
    <n v="1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8"/>
    <x v="140"/>
    <x v="1"/>
    <d v="2026-08-20T12:47:24"/>
    <x v="130"/>
    <m/>
    <m/>
    <m/>
    <n v="76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9"/>
    <x v="140"/>
    <x v="1"/>
    <d v="2026-08-20T12:47:24"/>
    <x v="685"/>
    <m/>
    <m/>
    <m/>
    <m/>
    <m/>
    <n v="226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8"/>
    <x v="1"/>
    <x v="1"/>
    <d v="2026-08-20T12:47:25"/>
    <x v="677"/>
    <m/>
    <m/>
    <m/>
    <n v="128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9"/>
    <x v="1"/>
    <x v="1"/>
    <d v="2026-08-20T12:47:25"/>
    <x v="610"/>
    <m/>
    <m/>
    <m/>
    <m/>
    <m/>
    <n v="296"/>
    <n v="192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0"/>
    <x v="1"/>
    <x v="1"/>
    <d v="2026-08-20T12:47:25"/>
    <x v="261"/>
    <m/>
    <m/>
    <m/>
    <m/>
    <m/>
    <m/>
    <m/>
    <n v="64"/>
    <m/>
    <n v="40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1"/>
    <x v="1"/>
    <x v="1"/>
    <d v="2026-08-20T12:47:25"/>
    <x v="781"/>
    <n v="29.6"/>
    <n v="54.4"/>
    <n v="13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0"/>
    <x v="1"/>
    <x v="1"/>
    <d v="2026-08-20T12:47:25"/>
    <x v="10"/>
    <m/>
    <m/>
    <m/>
    <n v="6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"/>
    <x v="1"/>
    <x v="1"/>
    <d v="2026-08-20T12:47:25"/>
    <x v="4"/>
    <m/>
    <n v="0"/>
    <n v="6"/>
    <n v="6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25"/>
    <x v="6"/>
    <x v="2"/>
    <d v="2026-08-20T12:47:26"/>
    <x v="100"/>
    <n v="1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34"/>
    <x v="6"/>
    <x v="2"/>
    <d v="2026-08-20T12:47:26"/>
    <x v="43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8"/>
    <x v="2"/>
    <x v="2"/>
    <d v="2026-08-20T12:47:26"/>
    <x v="52"/>
    <m/>
    <m/>
    <m/>
    <n v="16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9"/>
    <x v="2"/>
    <x v="2"/>
    <d v="2026-08-20T12:47:26"/>
    <x v="782"/>
    <m/>
    <m/>
    <m/>
    <m/>
    <m/>
    <n v="350"/>
    <n v="25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0"/>
    <x v="2"/>
    <x v="2"/>
    <d v="2026-08-20T12:47:26"/>
    <x v="413"/>
    <m/>
    <m/>
    <m/>
    <m/>
    <m/>
    <m/>
    <m/>
    <n v="84"/>
    <m/>
    <n v="62"/>
    <n v="4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1"/>
    <x v="2"/>
    <x v="2"/>
    <d v="2026-08-20T12:47:26"/>
    <x v="783"/>
    <n v="15.2"/>
    <n v="39.200000000000003"/>
    <n v="135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0"/>
    <x v="2"/>
    <x v="2"/>
    <d v="2026-08-20T12:47:26"/>
    <x v="15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"/>
    <x v="2"/>
    <x v="2"/>
    <d v="2026-08-20T12:47:26"/>
    <x v="39"/>
    <m/>
    <m/>
    <n v="2"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2"/>
    <x v="1"/>
    <x v="1"/>
    <d v="2026-08-20T12:47:25"/>
    <x v="83"/>
    <n v="0"/>
    <n v="0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3"/>
    <x v="1"/>
    <x v="1"/>
    <d v="2026-08-20T12:47:25"/>
    <x v="229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8"/>
    <x v="3"/>
    <x v="2"/>
    <d v="2026-08-20T12:47:25"/>
    <x v="672"/>
    <m/>
    <m/>
    <m/>
    <n v="13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9"/>
    <x v="3"/>
    <x v="2"/>
    <d v="2026-08-20T12:47:25"/>
    <x v="610"/>
    <m/>
    <m/>
    <m/>
    <m/>
    <m/>
    <n v="278"/>
    <n v="2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0"/>
    <x v="3"/>
    <x v="2"/>
    <d v="2026-08-20T12:47:25"/>
    <x v="31"/>
    <m/>
    <m/>
    <m/>
    <m/>
    <m/>
    <m/>
    <m/>
    <n v="50"/>
    <m/>
    <n v="20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1"/>
    <x v="3"/>
    <x v="2"/>
    <d v="2026-08-20T12:47:25"/>
    <x v="399"/>
    <n v="7.2"/>
    <n v="75.2"/>
    <n v="128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0"/>
    <x v="3"/>
    <x v="2"/>
    <d v="2026-08-20T12:47:25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"/>
    <x v="3"/>
    <x v="2"/>
    <d v="2026-08-20T12:47:25"/>
    <x v="2"/>
    <m/>
    <n v="1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8"/>
    <x v="2"/>
    <x v="2"/>
    <d v="2026-08-20T12:47:26"/>
    <x v="690"/>
    <m/>
    <n v="8.8000000000000007"/>
    <n v="4.8"/>
    <n v="18.399999999999999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9"/>
    <x v="2"/>
    <x v="2"/>
    <d v="2026-08-20T12:47:26"/>
    <x v="92"/>
    <m/>
    <n v="9.1999999999999993"/>
    <n v="8.4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0"/>
    <x v="2"/>
    <x v="2"/>
    <d v="2026-08-20T12:47:26"/>
    <x v="1"/>
    <n v="5"/>
    <n v="3"/>
    <m/>
    <m/>
    <n v="2"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4"/>
    <x v="2"/>
    <x v="2"/>
    <d v="2026-08-20T12:47:26"/>
    <x v="13"/>
    <n v="10"/>
    <n v="5"/>
    <m/>
    <n v="4"/>
    <n v="3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"/>
    <x v="2"/>
    <x v="2"/>
    <d v="2026-08-20T12:47:26"/>
    <x v="784"/>
    <n v="10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"/>
    <x v="2"/>
    <x v="2"/>
    <d v="2026-08-20T12:47:26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6"/>
    <x v="2"/>
    <x v="2"/>
    <d v="2026-08-20T12:47:26"/>
    <x v="784"/>
    <n v="411"/>
    <n v="6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"/>
    <x v="2"/>
    <x v="2"/>
    <d v="2026-08-20T12:47:26"/>
    <x v="168"/>
    <n v="2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6"/>
    <x v="137"/>
    <x v="17"/>
    <d v="2026-08-20T12:47:22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2"/>
    <x v="137"/>
    <x v="17"/>
    <d v="2026-08-20T12:47:22"/>
    <x v="135"/>
    <n v="3.2"/>
    <n v="2.4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"/>
    <x v="138"/>
    <x v="18"/>
    <d v="2026-08-20T12:47:23"/>
    <x v="188"/>
    <m/>
    <m/>
    <m/>
    <n v="10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9"/>
    <x v="138"/>
    <x v="18"/>
    <d v="2026-08-20T12:47:23"/>
    <x v="785"/>
    <m/>
    <m/>
    <m/>
    <m/>
    <m/>
    <n v="256"/>
    <n v="16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0"/>
    <x v="138"/>
    <x v="18"/>
    <d v="2026-08-20T12:47:23"/>
    <x v="185"/>
    <m/>
    <m/>
    <m/>
    <m/>
    <m/>
    <m/>
    <m/>
    <n v="46"/>
    <m/>
    <n v="8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1"/>
    <x v="138"/>
    <x v="18"/>
    <d v="2026-08-20T12:47:23"/>
    <x v="423"/>
    <n v="12.8"/>
    <n v="56.8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0"/>
    <x v="138"/>
    <x v="18"/>
    <d v="2026-08-20T12:47:23"/>
    <x v="10"/>
    <m/>
    <m/>
    <m/>
    <n v="2"/>
    <n v="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"/>
    <x v="138"/>
    <x v="18"/>
    <d v="2026-08-20T12:47:23"/>
    <x v="144"/>
    <m/>
    <n v="0"/>
    <n v="4"/>
    <n v="4"/>
    <n v="2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5"/>
    <x v="2"/>
    <x v="2"/>
    <d v="2026-08-20T12:47:26"/>
    <x v="18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4"/>
    <x v="2"/>
    <x v="2"/>
    <d v="2026-08-20T12:47:2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8"/>
    <x v="4"/>
    <x v="3"/>
    <d v="2026-08-20T12:47:27"/>
    <x v="39"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9"/>
    <x v="4"/>
    <x v="3"/>
    <d v="2026-08-20T12:47:27"/>
    <x v="74"/>
    <m/>
    <m/>
    <m/>
    <m/>
    <m/>
    <n v="32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0"/>
    <x v="4"/>
    <x v="3"/>
    <d v="2026-08-20T12:47:27"/>
    <x v="15"/>
    <m/>
    <m/>
    <m/>
    <m/>
    <m/>
    <m/>
    <m/>
    <n v="9"/>
    <m/>
    <n v="6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1"/>
    <x v="4"/>
    <x v="3"/>
    <d v="2026-08-20T12:47:27"/>
    <x v="277"/>
    <n v="0"/>
    <n v="0.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0"/>
    <x v="4"/>
    <x v="3"/>
    <d v="2026-08-20T12:47:27"/>
    <x v="43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"/>
    <x v="4"/>
    <x v="3"/>
    <d v="2026-08-20T12:47:27"/>
    <x v="43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2"/>
    <x v="138"/>
    <x v="18"/>
    <d v="2026-08-20T12:47:23"/>
    <x v="99"/>
    <n v="0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2"/>
    <x v="138"/>
    <x v="18"/>
    <d v="2026-08-20T12:47:23"/>
    <x v="19"/>
    <n v="0"/>
    <n v="4.4000000000000004"/>
    <n v="6.4"/>
    <n v="0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8"/>
    <x v="139"/>
    <x v="1"/>
    <d v="2026-08-20T12:47:23"/>
    <x v="651"/>
    <m/>
    <m/>
    <m/>
    <n v="11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9"/>
    <x v="139"/>
    <x v="1"/>
    <d v="2026-08-20T12:47:23"/>
    <x v="786"/>
    <m/>
    <m/>
    <m/>
    <m/>
    <m/>
    <n v="236"/>
    <n v="15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0"/>
    <x v="139"/>
    <x v="1"/>
    <d v="2026-08-20T12:47:23"/>
    <x v="288"/>
    <m/>
    <m/>
    <m/>
    <m/>
    <m/>
    <m/>
    <m/>
    <n v="94"/>
    <m/>
    <n v="18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1"/>
    <x v="139"/>
    <x v="1"/>
    <d v="2026-08-20T12:47:23"/>
    <x v="787"/>
    <n v="10.4"/>
    <n v="74.400000000000006"/>
    <n v="1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"/>
    <x v="139"/>
    <x v="1"/>
    <d v="2026-08-20T12:47:23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6"/>
    <x v="139"/>
    <x v="1"/>
    <d v="2026-08-20T12:47:2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6"/>
    <x v="3"/>
    <x v="2"/>
    <d v="2026-08-20T12:47:25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2"/>
    <x v="3"/>
    <x v="2"/>
    <d v="2026-08-20T12:47:25"/>
    <x v="99"/>
    <n v="1.6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"/>
    <x v="6"/>
    <x v="2"/>
    <d v="2026-08-20T12:47:26"/>
    <x v="58"/>
    <m/>
    <m/>
    <m/>
    <n v="134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9"/>
    <x v="6"/>
    <x v="2"/>
    <d v="2026-08-20T12:47:26"/>
    <x v="788"/>
    <m/>
    <m/>
    <m/>
    <m/>
    <m/>
    <n v="242"/>
    <n v="21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0"/>
    <x v="6"/>
    <x v="2"/>
    <d v="2026-08-20T12:47:26"/>
    <x v="46"/>
    <m/>
    <m/>
    <m/>
    <m/>
    <m/>
    <m/>
    <m/>
    <n v="64"/>
    <m/>
    <n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1"/>
    <x v="6"/>
    <x v="2"/>
    <d v="2026-08-20T12:47:26"/>
    <x v="789"/>
    <n v="12"/>
    <n v="47.2"/>
    <n v="1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0"/>
    <x v="6"/>
    <x v="2"/>
    <d v="2026-08-20T12:47:26"/>
    <x v="57"/>
    <m/>
    <m/>
    <m/>
    <n v="4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"/>
    <x v="6"/>
    <x v="2"/>
    <d v="2026-08-20T12:47:26"/>
    <x v="92"/>
    <m/>
    <n v="0"/>
    <n v="3"/>
    <n v="4"/>
    <n v="2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5"/>
    <x v="5"/>
    <x v="4"/>
    <d v="2026-08-20T12:47:27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4"/>
    <x v="5"/>
    <x v="4"/>
    <d v="2026-08-20T12:47:2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"/>
    <x v="7"/>
    <x v="5"/>
    <d v="2026-08-20T12:47:28"/>
    <x v="527"/>
    <m/>
    <m/>
    <m/>
    <n v="72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"/>
    <x v="7"/>
    <x v="5"/>
    <d v="2026-08-20T12:47:28"/>
    <x v="790"/>
    <m/>
    <m/>
    <m/>
    <m/>
    <m/>
    <n v="18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0"/>
    <x v="7"/>
    <x v="5"/>
    <d v="2026-08-20T12:47:28"/>
    <x v="169"/>
    <m/>
    <m/>
    <m/>
    <m/>
    <m/>
    <m/>
    <m/>
    <n v="33"/>
    <m/>
    <n v="18"/>
    <n v="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1"/>
    <x v="7"/>
    <x v="5"/>
    <d v="2026-08-20T12:47:28"/>
    <x v="791"/>
    <m/>
    <n v="17.600000000000001"/>
    <n v="5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0"/>
    <x v="7"/>
    <x v="5"/>
    <d v="2026-08-20T12:47:28"/>
    <x v="9"/>
    <m/>
    <m/>
    <m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"/>
    <x v="7"/>
    <x v="5"/>
    <d v="2026-08-20T12:47:28"/>
    <x v="18"/>
    <m/>
    <m/>
    <n v="2"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3"/>
    <x v="139"/>
    <x v="1"/>
    <d v="2026-08-20T12:47:23"/>
    <x v="34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1"/>
    <x v="139"/>
    <x v="1"/>
    <d v="2026-08-20T12:47:23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2"/>
    <x v="139"/>
    <x v="1"/>
    <d v="2026-08-20T12:47:23"/>
    <x v="9"/>
    <m/>
    <m/>
    <n v="3.2"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3"/>
    <x v="139"/>
    <x v="1"/>
    <d v="2026-08-20T12:47:23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0"/>
    <x v="140"/>
    <x v="1"/>
    <d v="2026-08-20T12:47:24"/>
    <x v="55"/>
    <m/>
    <m/>
    <m/>
    <m/>
    <m/>
    <m/>
    <m/>
    <n v="43"/>
    <m/>
    <n v="10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0"/>
    <x v="140"/>
    <x v="1"/>
    <d v="2026-08-20T12:47:24"/>
    <x v="69"/>
    <m/>
    <m/>
    <m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"/>
    <x v="140"/>
    <x v="1"/>
    <d v="2026-08-20T12:47:24"/>
    <x v="1"/>
    <m/>
    <n v="0"/>
    <n v="4"/>
    <n v="1"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22"/>
    <x v="140"/>
    <x v="1"/>
    <d v="2026-08-20T12:47:24"/>
    <x v="775"/>
    <n v="4"/>
    <n v="0"/>
    <n v="4.8"/>
    <n v="1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2"/>
    <x v="6"/>
    <x v="2"/>
    <d v="2026-08-20T12:47:26"/>
    <x v="83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23"/>
    <x v="6"/>
    <x v="2"/>
    <d v="2026-08-20T12:47:26"/>
    <x v="49"/>
    <n v="0"/>
    <n v="0"/>
    <n v="7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6"/>
    <x v="2"/>
    <x v="2"/>
    <d v="2026-08-20T12:47:26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2"/>
    <x v="2"/>
    <x v="2"/>
    <d v="2026-08-20T12:47:26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3"/>
    <x v="2"/>
    <x v="2"/>
    <d v="2026-08-20T12:47:26"/>
    <x v="559"/>
    <n v="11.1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1"/>
    <x v="2"/>
    <x v="2"/>
    <d v="2026-08-20T12:47:26"/>
    <x v="108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2"/>
    <x v="2"/>
    <x v="2"/>
    <d v="2026-08-20T12:47:26"/>
    <x v="214"/>
    <m/>
    <m/>
    <n v="8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3"/>
    <x v="2"/>
    <x v="2"/>
    <d v="2026-08-20T12:47:26"/>
    <x v="148"/>
    <m/>
    <m/>
    <n v="3.2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23"/>
    <x v="140"/>
    <x v="1"/>
    <d v="2026-08-20T12:47:24"/>
    <x v="387"/>
    <n v="0"/>
    <n v="4.8"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2"/>
    <x v="140"/>
    <x v="1"/>
    <d v="2026-08-20T12:47:24"/>
    <x v="706"/>
    <n v="165"/>
    <n v="262"/>
    <n v="7"/>
    <n v="17"/>
    <n v="39"/>
    <n v="38"/>
    <n v="52"/>
    <n v="113"/>
    <n v="91"/>
    <n v="43"/>
    <m/>
    <n v="5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3"/>
    <x v="140"/>
    <x v="1"/>
    <d v="2026-08-20T12:47:24"/>
    <x v="14"/>
    <n v="5"/>
    <n v="2"/>
    <m/>
    <n v="0"/>
    <n v="2"/>
    <n v="1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5"/>
    <x v="140"/>
    <x v="1"/>
    <d v="2026-08-20T12:47:24"/>
    <x v="18"/>
    <n v="5"/>
    <n v="7"/>
    <n v="1"/>
    <n v="1"/>
    <n v="4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7"/>
    <x v="140"/>
    <x v="1"/>
    <d v="2026-08-20T12:47:24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1"/>
    <x v="1"/>
    <x v="1"/>
    <d v="2026-08-20T12:47:25"/>
    <x v="83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2"/>
    <x v="1"/>
    <x v="1"/>
    <d v="2026-08-20T12:47:25"/>
    <x v="792"/>
    <n v="2.8"/>
    <n v="18.8"/>
    <n v="14.4"/>
    <n v="14.4"/>
    <n v="8.8000000000000007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3"/>
    <x v="1"/>
    <x v="1"/>
    <d v="2026-08-20T12:47:25"/>
    <x v="635"/>
    <n v="0"/>
    <n v="4.8"/>
    <n v="15.6"/>
    <n v="2"/>
    <n v="4.4000000000000004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"/>
    <x v="8"/>
    <x v="6"/>
    <d v="2026-08-20T12:47:28"/>
    <x v="445"/>
    <n v="54"/>
    <n v="89"/>
    <n v="6"/>
    <n v="3"/>
    <n v="10"/>
    <n v="21"/>
    <n v="13"/>
    <n v="37"/>
    <n v="26"/>
    <n v="2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"/>
    <x v="8"/>
    <x v="6"/>
    <d v="2026-08-20T12:47:28"/>
    <x v="2"/>
    <n v="2"/>
    <n v="1"/>
    <m/>
    <m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6"/>
    <x v="8"/>
    <x v="6"/>
    <d v="2026-08-20T12:47:2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8"/>
    <x v="8"/>
    <x v="6"/>
    <d v="2026-08-20T12:47:28"/>
    <x v="11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0"/>
    <x v="8"/>
    <x v="6"/>
    <d v="2026-08-20T12:47:28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4"/>
    <x v="8"/>
    <x v="6"/>
    <d v="2026-08-20T12:47:28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"/>
    <x v="8"/>
    <x v="6"/>
    <d v="2026-08-20T12:47:28"/>
    <x v="793"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"/>
    <x v="8"/>
    <x v="6"/>
    <d v="2026-08-20T12:47:28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"/>
    <x v="8"/>
    <x v="6"/>
    <d v="2026-08-20T12:47:28"/>
    <x v="793"/>
    <n v="144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"/>
    <x v="8"/>
    <x v="6"/>
    <d v="2026-08-20T12:47:28"/>
    <x v="190"/>
    <n v="1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"/>
    <x v="9"/>
    <x v="7"/>
    <d v="2026-08-20T12:47:29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9"/>
    <x v="9"/>
    <x v="7"/>
    <d v="2026-08-20T12:47:29"/>
    <x v="115"/>
    <m/>
    <m/>
    <m/>
    <m/>
    <m/>
    <n v="18"/>
    <n v="2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"/>
    <x v="9"/>
    <x v="7"/>
    <d v="2026-08-20T12:47:29"/>
    <x v="1"/>
    <m/>
    <m/>
    <m/>
    <m/>
    <m/>
    <m/>
    <m/>
    <n v="3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1"/>
    <x v="9"/>
    <x v="7"/>
    <d v="2026-08-20T12:47:29"/>
    <x v="19"/>
    <m/>
    <n v="2.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0"/>
    <x v="9"/>
    <x v="7"/>
    <d v="2026-08-20T12:47:2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"/>
    <x v="9"/>
    <x v="7"/>
    <d v="2026-08-20T12:47:29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"/>
    <x v="1"/>
    <x v="1"/>
    <d v="2026-08-20T12:47:25"/>
    <x v="794"/>
    <n v="238"/>
    <n v="361"/>
    <n v="13"/>
    <n v="19"/>
    <n v="52"/>
    <n v="64"/>
    <n v="71"/>
    <n v="156"/>
    <n v="101"/>
    <n v="65"/>
    <m/>
    <n v="20"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"/>
    <x v="1"/>
    <x v="1"/>
    <d v="2026-08-20T12:47:25"/>
    <x v="9"/>
    <n v="7"/>
    <n v="3"/>
    <n v="0"/>
    <n v="0"/>
    <n v="3"/>
    <n v="3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4"/>
    <x v="1"/>
    <x v="1"/>
    <d v="2026-08-20T12:47:25"/>
    <x v="2"/>
    <n v="2"/>
    <n v="1"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5"/>
    <x v="1"/>
    <x v="1"/>
    <d v="2026-08-20T12:47:25"/>
    <x v="21"/>
    <n v="16"/>
    <n v="8"/>
    <n v="1"/>
    <n v="6"/>
    <n v="7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3"/>
    <x v="3"/>
    <x v="2"/>
    <d v="2026-08-20T12:47:25"/>
    <x v="12"/>
    <n v="9.6199999999999992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1"/>
    <x v="3"/>
    <x v="2"/>
    <d v="2026-08-20T12:47:25"/>
    <x v="318"/>
    <n v="0"/>
    <n v="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2"/>
    <x v="3"/>
    <x v="2"/>
    <d v="2026-08-20T12:47:25"/>
    <x v="69"/>
    <n v="0"/>
    <n v="0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"/>
    <x v="3"/>
    <x v="2"/>
    <d v="2026-08-20T12:47:25"/>
    <x v="620"/>
    <n v="223"/>
    <n v="306"/>
    <n v="2"/>
    <n v="20"/>
    <n v="41"/>
    <n v="65"/>
    <n v="84"/>
    <n v="139"/>
    <n v="110"/>
    <n v="50"/>
    <m/>
    <n v="10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"/>
    <x v="2"/>
    <x v="2"/>
    <d v="2026-08-20T12:47:26"/>
    <x v="536"/>
    <n v="300"/>
    <n v="367"/>
    <n v="6"/>
    <n v="14"/>
    <n v="48"/>
    <n v="84"/>
    <n v="73"/>
    <n v="175"/>
    <n v="131"/>
    <n v="86"/>
    <m/>
    <n v="31"/>
    <n v="4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"/>
    <x v="2"/>
    <x v="2"/>
    <d v="2026-08-20T12:47:26"/>
    <x v="9"/>
    <n v="7"/>
    <n v="3"/>
    <m/>
    <m/>
    <n v="1"/>
    <m/>
    <m/>
    <n v="2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2"/>
    <x v="4"/>
    <x v="3"/>
    <d v="2026-08-20T12:47:27"/>
    <x v="69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2"/>
    <x v="4"/>
    <x v="3"/>
    <d v="2026-08-20T12:47:27"/>
    <x v="231"/>
    <n v="4.4000000000000004"/>
    <n v="0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"/>
    <x v="4"/>
    <x v="3"/>
    <d v="2026-08-20T12:47:27"/>
    <x v="196"/>
    <n v="17"/>
    <n v="33"/>
    <n v="0"/>
    <n v="1"/>
    <n v="4"/>
    <n v="7"/>
    <n v="2"/>
    <n v="16"/>
    <n v="7"/>
    <n v="9"/>
    <m/>
    <n v="3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"/>
    <x v="4"/>
    <x v="3"/>
    <d v="2026-08-20T12:47:27"/>
    <x v="2"/>
    <n v="2"/>
    <n v="1"/>
    <n v="2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5"/>
    <x v="4"/>
    <x v="3"/>
    <d v="2026-08-20T12:47:27"/>
    <x v="43"/>
    <n v="2"/>
    <n v="0"/>
    <n v="1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4"/>
    <x v="4"/>
    <x v="3"/>
    <d v="2026-08-20T12:47:27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"/>
    <x v="4"/>
    <x v="3"/>
    <d v="2026-08-20T12:47:2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6"/>
    <x v="4"/>
    <x v="3"/>
    <d v="2026-08-20T12:47:27"/>
    <x v="194"/>
    <n v="4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"/>
    <x v="5"/>
    <x v="4"/>
    <d v="2026-08-20T12:47:27"/>
    <x v="46"/>
    <m/>
    <m/>
    <m/>
    <n v="54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9"/>
    <x v="5"/>
    <x v="4"/>
    <d v="2026-08-20T12:47:27"/>
    <x v="390"/>
    <m/>
    <m/>
    <m/>
    <m/>
    <m/>
    <n v="166"/>
    <n v="14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0"/>
    <x v="5"/>
    <x v="4"/>
    <d v="2026-08-20T12:47:27"/>
    <x v="28"/>
    <m/>
    <m/>
    <m/>
    <m/>
    <m/>
    <m/>
    <m/>
    <n v="31"/>
    <m/>
    <n v="30"/>
    <n v="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1"/>
    <x v="5"/>
    <x v="4"/>
    <d v="2026-08-20T12:47:27"/>
    <x v="795"/>
    <n v="6.4"/>
    <n v="8.8000000000000007"/>
    <n v="5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0"/>
    <x v="5"/>
    <x v="4"/>
    <d v="2026-08-20T12:47:27"/>
    <x v="0"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"/>
    <x v="5"/>
    <x v="4"/>
    <d v="2026-08-20T12:47:27"/>
    <x v="9"/>
    <m/>
    <m/>
    <n v="4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"/>
    <x v="12"/>
    <x v="1"/>
    <d v="2026-08-20T12:47:30"/>
    <x v="796"/>
    <n v="240"/>
    <n v="545"/>
    <n v="18"/>
    <n v="25"/>
    <n v="72"/>
    <n v="79"/>
    <n v="80"/>
    <n v="189"/>
    <n v="105"/>
    <n v="113"/>
    <m/>
    <n v="62"/>
    <n v="2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"/>
    <x v="12"/>
    <x v="1"/>
    <d v="2026-08-20T12:47:30"/>
    <x v="68"/>
    <n v="11"/>
    <n v="12"/>
    <m/>
    <m/>
    <n v="2"/>
    <m/>
    <n v="1"/>
    <n v="9"/>
    <n v="6"/>
    <m/>
    <n v="1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4"/>
    <x v="12"/>
    <x v="1"/>
    <d v="2026-08-20T12:47:30"/>
    <x v="69"/>
    <n v="1"/>
    <n v="3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5"/>
    <x v="12"/>
    <x v="1"/>
    <d v="2026-08-20T12:47:30"/>
    <x v="9"/>
    <n v="4"/>
    <n v="6"/>
    <m/>
    <n v="2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6"/>
    <x v="12"/>
    <x v="1"/>
    <d v="2026-08-20T12:47:30"/>
    <x v="18"/>
    <m/>
    <m/>
    <n v="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7"/>
    <x v="12"/>
    <x v="1"/>
    <d v="2026-08-20T12:47:30"/>
    <x v="18"/>
    <m/>
    <m/>
    <m/>
    <m/>
    <m/>
    <n v="8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8"/>
    <x v="12"/>
    <x v="1"/>
    <d v="2026-08-20T12:47:30"/>
    <x v="31"/>
    <n v="2.4"/>
    <n v="9.1999999999999993"/>
    <n v="27.6"/>
    <n v="29.6"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9"/>
    <x v="12"/>
    <x v="1"/>
    <d v="2026-08-20T12:47:30"/>
    <x v="748"/>
    <n v="7.6"/>
    <n v="4.4000000000000004"/>
    <n v="4.8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2"/>
    <x v="5"/>
    <x v="4"/>
    <d v="2026-08-20T12:47:27"/>
    <x v="1"/>
    <n v="1.6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3"/>
    <x v="5"/>
    <x v="4"/>
    <d v="2026-08-20T12:47:27"/>
    <x v="369"/>
    <m/>
    <n v="6.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6"/>
    <x v="7"/>
    <x v="5"/>
    <d v="2026-08-20T12:47:2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2"/>
    <x v="7"/>
    <x v="5"/>
    <d v="2026-08-20T12:47:28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2"/>
    <x v="7"/>
    <x v="5"/>
    <d v="2026-08-20T12:47:28"/>
    <x v="709"/>
    <m/>
    <n v="2.8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3"/>
    <x v="7"/>
    <x v="5"/>
    <d v="2026-08-20T12:47:28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"/>
    <x v="7"/>
    <x v="5"/>
    <d v="2026-08-20T12:47:28"/>
    <x v="734"/>
    <n v="142"/>
    <n v="190"/>
    <m/>
    <n v="6"/>
    <n v="24"/>
    <n v="36"/>
    <n v="29"/>
    <n v="92"/>
    <n v="86"/>
    <n v="33"/>
    <m/>
    <n v="9"/>
    <n v="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"/>
    <x v="7"/>
    <x v="5"/>
    <d v="2026-08-20T12:47:28"/>
    <x v="14"/>
    <n v="5"/>
    <n v="2"/>
    <m/>
    <m/>
    <n v="1"/>
    <m/>
    <n v="2"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5"/>
    <x v="7"/>
    <x v="5"/>
    <d v="2026-08-20T12:47:28"/>
    <x v="69"/>
    <n v="1"/>
    <n v="3"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"/>
    <x v="7"/>
    <x v="5"/>
    <d v="2026-08-20T12:47:28"/>
    <x v="797"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"/>
    <x v="8"/>
    <x v="6"/>
    <d v="2026-08-20T12:47:28"/>
    <x v="169"/>
    <m/>
    <m/>
    <m/>
    <n v="4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"/>
    <x v="8"/>
    <x v="6"/>
    <d v="2026-08-20T12:47:28"/>
    <x v="191"/>
    <m/>
    <m/>
    <m/>
    <m/>
    <m/>
    <n v="7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0"/>
    <x v="8"/>
    <x v="6"/>
    <d v="2026-08-20T12:47:28"/>
    <x v="63"/>
    <m/>
    <m/>
    <m/>
    <m/>
    <m/>
    <m/>
    <m/>
    <n v="22"/>
    <m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1"/>
    <x v="8"/>
    <x v="6"/>
    <d v="2026-08-20T12:47:28"/>
    <x v="173"/>
    <n v="16.8"/>
    <n v="8.8000000000000007"/>
    <n v="2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0"/>
    <x v="8"/>
    <x v="6"/>
    <d v="2026-08-20T12:47:28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"/>
    <x v="8"/>
    <x v="6"/>
    <d v="2026-08-20T12:47:28"/>
    <x v="0"/>
    <m/>
    <m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2"/>
    <x v="6"/>
    <x v="2"/>
    <d v="2026-08-20T12:47:26"/>
    <x v="447"/>
    <n v="199"/>
    <n v="304"/>
    <n v="4"/>
    <n v="13"/>
    <n v="42"/>
    <n v="67"/>
    <n v="61"/>
    <n v="121"/>
    <n v="108"/>
    <n v="66"/>
    <m/>
    <n v="9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3"/>
    <x v="6"/>
    <x v="2"/>
    <d v="2026-08-20T12:47:26"/>
    <x v="39"/>
    <n v="11"/>
    <n v="7"/>
    <n v="0"/>
    <n v="2"/>
    <n v="2"/>
    <n v="2"/>
    <n v="1"/>
    <n v="6"/>
    <n v="5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5"/>
    <x v="6"/>
    <x v="2"/>
    <d v="2026-08-20T12:47:26"/>
    <x v="43"/>
    <n v="2"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8"/>
    <x v="6"/>
    <x v="2"/>
    <d v="2026-08-20T12:47:26"/>
    <x v="1"/>
    <n v="0"/>
    <n v="0"/>
    <n v="4.8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4"/>
    <x v="2"/>
    <x v="2"/>
    <d v="2026-08-20T12:47:26"/>
    <x v="90"/>
    <n v="1"/>
    <n v="4"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5"/>
    <x v="2"/>
    <x v="2"/>
    <d v="2026-08-20T12:47:26"/>
    <x v="1"/>
    <n v="6"/>
    <n v="2"/>
    <m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6"/>
    <x v="2"/>
    <x v="2"/>
    <d v="2026-08-20T12:47:26"/>
    <x v="10"/>
    <m/>
    <m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7"/>
    <x v="2"/>
    <x v="2"/>
    <d v="2026-08-20T12:47:2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0"/>
    <x v="12"/>
    <x v="1"/>
    <d v="2026-08-20T12:47:30"/>
    <x v="18"/>
    <n v="4"/>
    <n v="8"/>
    <m/>
    <m/>
    <n v="2"/>
    <n v="2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4"/>
    <x v="12"/>
    <x v="1"/>
    <d v="2026-08-20T12:47:30"/>
    <x v="167"/>
    <n v="10"/>
    <n v="17"/>
    <n v="3"/>
    <n v="3"/>
    <n v="8"/>
    <n v="1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"/>
    <x v="12"/>
    <x v="1"/>
    <d v="2026-08-20T12:47:30"/>
    <x v="798"/>
    <n v="10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"/>
    <x v="12"/>
    <x v="1"/>
    <d v="2026-08-20T12:47:30"/>
    <x v="406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9"/>
    <x v="12"/>
    <x v="1"/>
    <d v="2026-08-20T12:47:3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0"/>
    <x v="12"/>
    <x v="1"/>
    <d v="2026-08-20T12:47:30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6"/>
    <x v="12"/>
    <x v="1"/>
    <d v="2026-08-20T12:47:30"/>
    <x v="798"/>
    <n v="380"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"/>
    <x v="12"/>
    <x v="1"/>
    <d v="2026-08-20T12:47:30"/>
    <x v="406"/>
    <n v="4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6"/>
    <x v="8"/>
    <x v="6"/>
    <d v="2026-08-20T12:47:28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2"/>
    <x v="8"/>
    <x v="6"/>
    <d v="2026-08-20T12:47:28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2"/>
    <x v="9"/>
    <x v="7"/>
    <d v="2026-08-20T12:47:29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"/>
    <x v="9"/>
    <x v="7"/>
    <d v="2026-08-20T12:47:29"/>
    <x v="95"/>
    <n v="14"/>
    <n v="23"/>
    <m/>
    <n v="1"/>
    <n v="4"/>
    <n v="4"/>
    <n v="2"/>
    <n v="9"/>
    <n v="11"/>
    <n v="3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"/>
    <x v="9"/>
    <x v="7"/>
    <d v="2026-08-20T12:47:29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5"/>
    <x v="9"/>
    <x v="7"/>
    <d v="2026-08-20T12:47:29"/>
    <x v="43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"/>
    <x v="9"/>
    <x v="7"/>
    <d v="2026-08-20T12:47:29"/>
    <x v="26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"/>
    <x v="9"/>
    <x v="7"/>
    <d v="2026-08-20T12:47:29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"/>
    <x v="9"/>
    <x v="7"/>
    <d v="2026-08-20T12:47:29"/>
    <x v="261"/>
    <n v="57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"/>
    <x v="9"/>
    <x v="7"/>
    <d v="2026-08-20T12:47:29"/>
    <x v="187"/>
    <n v="1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8"/>
    <x v="10"/>
    <x v="4"/>
    <d v="2026-08-20T12:47:29"/>
    <x v="74"/>
    <m/>
    <m/>
    <m/>
    <n v="1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9"/>
    <x v="10"/>
    <x v="4"/>
    <d v="2026-08-20T12:47:29"/>
    <x v="37"/>
    <m/>
    <m/>
    <m/>
    <m/>
    <m/>
    <n v="56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0"/>
    <x v="10"/>
    <x v="4"/>
    <d v="2026-08-20T12:47:29"/>
    <x v="4"/>
    <m/>
    <m/>
    <m/>
    <m/>
    <m/>
    <m/>
    <m/>
    <n v="9"/>
    <m/>
    <n v="6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1"/>
    <x v="10"/>
    <x v="4"/>
    <d v="2026-08-20T12:47:29"/>
    <x v="15"/>
    <n v="3.2"/>
    <n v="2.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"/>
    <x v="10"/>
    <x v="4"/>
    <d v="2026-08-20T12:47:29"/>
    <x v="283"/>
    <n v="39"/>
    <n v="63"/>
    <n v="1"/>
    <n v="1"/>
    <n v="4"/>
    <n v="5"/>
    <n v="18"/>
    <n v="28"/>
    <n v="28"/>
    <n v="9"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"/>
    <x v="10"/>
    <x v="4"/>
    <d v="2026-08-20T12:47:29"/>
    <x v="677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5"/>
    <x v="10"/>
    <x v="4"/>
    <d v="2026-08-20T12:47:29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6"/>
    <x v="10"/>
    <x v="4"/>
    <d v="2026-08-20T12:47:29"/>
    <x v="677"/>
    <n v="129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"/>
    <x v="11"/>
    <x v="4"/>
    <d v="2026-08-20T12:47:30"/>
    <x v="29"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"/>
    <x v="11"/>
    <x v="4"/>
    <d v="2026-08-20T12:47:30"/>
    <x v="200"/>
    <m/>
    <m/>
    <m/>
    <m/>
    <m/>
    <n v="28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0"/>
    <x v="11"/>
    <x v="4"/>
    <d v="2026-08-20T12:47:30"/>
    <x v="39"/>
    <m/>
    <m/>
    <m/>
    <m/>
    <m/>
    <m/>
    <m/>
    <n v="10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1"/>
    <x v="11"/>
    <x v="4"/>
    <d v="2026-08-20T12:47:30"/>
    <x v="99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2"/>
    <x v="11"/>
    <x v="4"/>
    <d v="2026-08-20T12:47:30"/>
    <x v="112"/>
    <m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3"/>
    <x v="11"/>
    <x v="4"/>
    <d v="2026-08-20T12:47:30"/>
    <x v="11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"/>
    <x v="4"/>
    <x v="3"/>
    <d v="2026-08-20T12:47:27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2"/>
    <x v="5"/>
    <x v="4"/>
    <d v="2026-08-20T12:47:27"/>
    <x v="1"/>
    <m/>
    <m/>
    <m/>
    <n v="1.6"/>
    <n v="3.6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3"/>
    <x v="5"/>
    <x v="4"/>
    <d v="2026-08-20T12:47:27"/>
    <x v="148"/>
    <m/>
    <m/>
    <n v="3.2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"/>
    <x v="5"/>
    <x v="4"/>
    <d v="2026-08-20T12:47:27"/>
    <x v="725"/>
    <n v="135"/>
    <n v="173"/>
    <n v="3"/>
    <n v="4"/>
    <n v="23"/>
    <n v="27"/>
    <n v="20"/>
    <n v="83"/>
    <n v="73"/>
    <n v="33"/>
    <m/>
    <n v="15"/>
    <n v="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"/>
    <x v="5"/>
    <x v="4"/>
    <d v="2026-08-20T12:47:27"/>
    <x v="0"/>
    <n v="3"/>
    <n v="3"/>
    <n v="1"/>
    <m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4"/>
    <x v="5"/>
    <x v="4"/>
    <d v="2026-08-20T12:47:27"/>
    <x v="43"/>
    <n v="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5"/>
    <x v="5"/>
    <x v="4"/>
    <d v="2026-08-20T12:47:27"/>
    <x v="90"/>
    <n v="1"/>
    <n v="4"/>
    <m/>
    <m/>
    <n v="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"/>
    <x v="5"/>
    <x v="4"/>
    <d v="2026-08-20T12:47:27"/>
    <x v="507"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"/>
    <x v="11"/>
    <x v="4"/>
    <d v="2026-08-20T12:47:30"/>
    <x v="161"/>
    <n v="19"/>
    <n v="47"/>
    <m/>
    <n v="2"/>
    <n v="1"/>
    <n v="9"/>
    <n v="7"/>
    <n v="14"/>
    <n v="17"/>
    <n v="10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5"/>
    <x v="11"/>
    <x v="4"/>
    <d v="2026-08-20T12:47:30"/>
    <x v="43"/>
    <n v="1"/>
    <n v="1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"/>
    <x v="12"/>
    <x v="1"/>
    <d v="2026-08-20T12:47:30"/>
    <x v="694"/>
    <m/>
    <m/>
    <m/>
    <n v="158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9"/>
    <x v="12"/>
    <x v="1"/>
    <d v="2026-08-20T12:47:30"/>
    <x v="251"/>
    <m/>
    <m/>
    <m/>
    <m/>
    <m/>
    <n v="378"/>
    <n v="203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0"/>
    <x v="12"/>
    <x v="1"/>
    <d v="2026-08-20T12:47:30"/>
    <x v="437"/>
    <m/>
    <m/>
    <m/>
    <m/>
    <m/>
    <m/>
    <m/>
    <n v="109"/>
    <m/>
    <n v="62"/>
    <n v="2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1"/>
    <x v="12"/>
    <x v="1"/>
    <d v="2026-08-20T12:47:30"/>
    <x v="799"/>
    <n v="31.2"/>
    <n v="76"/>
    <n v="19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0"/>
    <x v="12"/>
    <x v="1"/>
    <d v="2026-08-20T12:47:30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"/>
    <x v="12"/>
    <x v="1"/>
    <d v="2026-08-20T12:47:30"/>
    <x v="95"/>
    <m/>
    <m/>
    <n v="5"/>
    <m/>
    <n v="4"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"/>
    <x v="18"/>
    <x v="9"/>
    <d v="2026-08-20T12:47:32"/>
    <x v="338"/>
    <n v="39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5"/>
    <x v="18"/>
    <x v="9"/>
    <d v="2026-08-20T12:47:32"/>
    <x v="95"/>
    <n v="25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8"/>
    <x v="15"/>
    <x v="4"/>
    <d v="2026-08-20T12:47:32"/>
    <x v="473"/>
    <m/>
    <m/>
    <m/>
    <n v="5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9"/>
    <x v="15"/>
    <x v="4"/>
    <d v="2026-08-20T12:47:32"/>
    <x v="503"/>
    <m/>
    <m/>
    <m/>
    <m/>
    <m/>
    <n v="130"/>
    <n v="12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0"/>
    <x v="15"/>
    <x v="4"/>
    <d v="2026-08-20T12:47:32"/>
    <x v="216"/>
    <m/>
    <m/>
    <m/>
    <m/>
    <m/>
    <m/>
    <m/>
    <n v="26"/>
    <m/>
    <n v="8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1"/>
    <x v="15"/>
    <x v="4"/>
    <d v="2026-08-20T12:47:32"/>
    <x v="656"/>
    <n v="6.4"/>
    <n v="8.8000000000000007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0"/>
    <x v="15"/>
    <x v="4"/>
    <d v="2026-08-20T12:47:32"/>
    <x v="15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"/>
    <x v="15"/>
    <x v="4"/>
    <d v="2026-08-20T12:47:32"/>
    <x v="10"/>
    <m/>
    <m/>
    <n v="2"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"/>
    <x v="5"/>
    <x v="4"/>
    <d v="2026-08-20T12:47:27"/>
    <x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0"/>
    <x v="5"/>
    <x v="4"/>
    <d v="2026-08-20T12:47:27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"/>
    <x v="5"/>
    <x v="4"/>
    <d v="2026-08-20T12:47:27"/>
    <x v="507"/>
    <n v="178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"/>
    <x v="5"/>
    <x v="4"/>
    <d v="2026-08-20T12:47:27"/>
    <x v="60"/>
    <n v="23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2"/>
    <x v="5"/>
    <x v="4"/>
    <d v="2026-08-20T12:47:27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"/>
    <x v="7"/>
    <x v="5"/>
    <d v="2026-08-20T12:47:28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"/>
    <x v="7"/>
    <x v="5"/>
    <d v="2026-08-20T12:47:28"/>
    <x v="797"/>
    <n v="306"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"/>
    <x v="7"/>
    <x v="5"/>
    <d v="2026-08-20T12:47:28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3"/>
    <x v="133"/>
    <x v="1"/>
    <d v="2026-08-20T12:47:3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"/>
    <x v="133"/>
    <x v="1"/>
    <d v="2026-08-20T12:47:33"/>
    <x v="800"/>
    <n v="271"/>
    <n v="388"/>
    <n v="9"/>
    <n v="15"/>
    <n v="47"/>
    <n v="77"/>
    <n v="69"/>
    <n v="170"/>
    <n v="134"/>
    <n v="90"/>
    <m/>
    <n v="13"/>
    <n v="1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"/>
    <x v="133"/>
    <x v="1"/>
    <d v="2026-08-20T12:47:33"/>
    <x v="4"/>
    <n v="10"/>
    <n v="10"/>
    <n v="2"/>
    <n v="1"/>
    <n v="1"/>
    <n v="4"/>
    <m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4"/>
    <x v="133"/>
    <x v="1"/>
    <d v="2026-08-20T12:47:33"/>
    <x v="43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5"/>
    <x v="133"/>
    <x v="1"/>
    <d v="2026-08-20T12:47:33"/>
    <x v="14"/>
    <n v="3"/>
    <n v="4"/>
    <n v="1"/>
    <m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7"/>
    <x v="133"/>
    <x v="1"/>
    <d v="2026-08-20T12:47:33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3"/>
    <x v="133"/>
    <x v="1"/>
    <d v="2026-08-20T12:47:33"/>
    <x v="30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0"/>
    <x v="133"/>
    <x v="1"/>
    <d v="2026-08-20T12:47:3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0"/>
    <x v="133"/>
    <x v="1"/>
    <d v="2026-08-20T12:47:33"/>
    <x v="2"/>
    <m/>
    <n v="3"/>
    <m/>
    <m/>
    <m/>
    <m/>
    <m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6"/>
    <x v="133"/>
    <x v="1"/>
    <d v="2026-08-20T12:47:33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"/>
    <x v="133"/>
    <x v="1"/>
    <d v="2026-08-20T12:47:33"/>
    <x v="801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5"/>
    <x v="133"/>
    <x v="1"/>
    <d v="2026-08-20T12:47:33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7"/>
    <x v="133"/>
    <x v="1"/>
    <d v="2026-08-20T12:47:3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0"/>
    <x v="133"/>
    <x v="1"/>
    <d v="2026-08-20T12:47:33"/>
    <x v="26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6"/>
    <x v="133"/>
    <x v="1"/>
    <d v="2026-08-20T12:47:33"/>
    <x v="801"/>
    <n v="282"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"/>
    <x v="133"/>
    <x v="1"/>
    <d v="2026-08-20T12:47:33"/>
    <x v="382"/>
    <n v="27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6"/>
    <x v="12"/>
    <x v="1"/>
    <d v="2026-08-20T12:47:30"/>
    <x v="1"/>
    <m/>
    <m/>
    <m/>
    <m/>
    <m/>
    <m/>
    <m/>
    <m/>
    <n v="3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3"/>
    <x v="12"/>
    <x v="1"/>
    <d v="2026-08-20T12:47:30"/>
    <x v="177"/>
    <m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8"/>
    <x v="13"/>
    <x v="8"/>
    <d v="2026-08-20T12:47:31"/>
    <x v="92"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9"/>
    <x v="13"/>
    <x v="8"/>
    <d v="2026-08-20T12:47:31"/>
    <x v="216"/>
    <m/>
    <m/>
    <m/>
    <m/>
    <m/>
    <n v="26"/>
    <n v="1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0"/>
    <x v="13"/>
    <x v="8"/>
    <d v="2026-08-20T12:47:31"/>
    <x v="90"/>
    <m/>
    <m/>
    <m/>
    <m/>
    <m/>
    <m/>
    <m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1"/>
    <x v="13"/>
    <x v="8"/>
    <d v="2026-08-20T12:47:31"/>
    <x v="354"/>
    <n v="2.4"/>
    <n v="1.6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0"/>
    <x v="13"/>
    <x v="8"/>
    <d v="2026-08-20T12:47:3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"/>
    <x v="13"/>
    <x v="8"/>
    <d v="2026-08-20T12:47:31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2"/>
    <x v="13"/>
    <x v="8"/>
    <d v="2026-08-20T12:47:31"/>
    <x v="199"/>
    <n v="18"/>
    <n v="29"/>
    <n v="1"/>
    <n v="1"/>
    <n v="4"/>
    <n v="5"/>
    <n v="8"/>
    <n v="13"/>
    <n v="10"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3"/>
    <x v="13"/>
    <x v="8"/>
    <d v="2026-08-20T12:47:31"/>
    <x v="30"/>
    <n v="1"/>
    <m/>
    <m/>
    <m/>
    <m/>
    <m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"/>
    <x v="14"/>
    <x v="9"/>
    <d v="2026-08-20T12:47:31"/>
    <x v="210"/>
    <m/>
    <m/>
    <m/>
    <n v="3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9"/>
    <x v="14"/>
    <x v="9"/>
    <d v="2026-08-20T12:47:31"/>
    <x v="441"/>
    <m/>
    <m/>
    <m/>
    <m/>
    <m/>
    <n v="94"/>
    <n v="8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0"/>
    <x v="14"/>
    <x v="9"/>
    <d v="2026-08-20T12:47:31"/>
    <x v="192"/>
    <m/>
    <m/>
    <m/>
    <m/>
    <m/>
    <m/>
    <m/>
    <n v="23"/>
    <m/>
    <n v="8"/>
    <n v="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1"/>
    <x v="14"/>
    <x v="9"/>
    <d v="2026-08-20T12:47:31"/>
    <x v="122"/>
    <m/>
    <n v="2.4"/>
    <n v="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0"/>
    <x v="14"/>
    <x v="9"/>
    <d v="2026-08-20T12:47:3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"/>
    <x v="14"/>
    <x v="9"/>
    <d v="2026-08-20T12:47:31"/>
    <x v="69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2"/>
    <x v="14"/>
    <x v="9"/>
    <d v="2026-08-20T12:47:31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23"/>
    <x v="14"/>
    <x v="9"/>
    <d v="2026-08-20T12:47:31"/>
    <x v="118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"/>
    <x v="18"/>
    <x v="9"/>
    <d v="2026-08-20T12:47:32"/>
    <x v="140"/>
    <m/>
    <m/>
    <m/>
    <n v="164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9"/>
    <x v="18"/>
    <x v="9"/>
    <d v="2026-08-20T12:47:32"/>
    <x v="802"/>
    <m/>
    <m/>
    <m/>
    <m/>
    <m/>
    <n v="292"/>
    <n v="2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0"/>
    <x v="18"/>
    <x v="9"/>
    <d v="2026-08-20T12:47:32"/>
    <x v="425"/>
    <m/>
    <m/>
    <m/>
    <m/>
    <m/>
    <m/>
    <m/>
    <n v="64"/>
    <m/>
    <n v="52"/>
    <n v="1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1"/>
    <x v="18"/>
    <x v="9"/>
    <d v="2026-08-20T12:47:32"/>
    <x v="158"/>
    <n v="16"/>
    <n v="28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0"/>
    <x v="18"/>
    <x v="9"/>
    <d v="2026-08-20T12:47:32"/>
    <x v="4"/>
    <m/>
    <m/>
    <m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"/>
    <x v="18"/>
    <x v="9"/>
    <d v="2026-08-20T12:47:32"/>
    <x v="48"/>
    <m/>
    <m/>
    <n v="2"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5"/>
    <x v="9"/>
    <x v="7"/>
    <d v="2026-08-20T12:47:29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"/>
    <x v="10"/>
    <x v="4"/>
    <d v="2026-08-20T12:47:29"/>
    <x v="170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"/>
    <x v="11"/>
    <x v="4"/>
    <d v="2026-08-20T12:47:30"/>
    <x v="421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"/>
    <x v="11"/>
    <x v="4"/>
    <d v="2026-08-20T12:47:30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"/>
    <x v="11"/>
    <x v="4"/>
    <d v="2026-08-20T12:47:30"/>
    <x v="421"/>
    <n v="98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"/>
    <x v="11"/>
    <x v="4"/>
    <d v="2026-08-20T12:47:30"/>
    <x v="10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1"/>
    <x v="12"/>
    <x v="1"/>
    <d v="2026-08-20T12:47:30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2"/>
    <x v="12"/>
    <x v="1"/>
    <d v="2026-08-20T12:47:30"/>
    <x v="164"/>
    <m/>
    <n v="9.6"/>
    <n v="8.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"/>
    <x v="16"/>
    <x v="2"/>
    <d v="2026-08-20T12:47:33"/>
    <x v="437"/>
    <n v="91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"/>
    <x v="16"/>
    <x v="2"/>
    <d v="2026-08-20T12:47:33"/>
    <x v="187"/>
    <n v="2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8"/>
    <x v="17"/>
    <x v="9"/>
    <d v="2026-08-20T12:47:34"/>
    <x v="717"/>
    <m/>
    <m/>
    <m/>
    <n v="102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9"/>
    <x v="17"/>
    <x v="9"/>
    <d v="2026-08-20T12:47:34"/>
    <x v="803"/>
    <m/>
    <m/>
    <m/>
    <m/>
    <m/>
    <n v="256"/>
    <n v="209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0"/>
    <x v="17"/>
    <x v="9"/>
    <d v="2026-08-20T12:47:34"/>
    <x v="213"/>
    <m/>
    <m/>
    <m/>
    <m/>
    <m/>
    <m/>
    <m/>
    <n v="49"/>
    <m/>
    <n v="18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1"/>
    <x v="17"/>
    <x v="9"/>
    <d v="2026-08-20T12:47:34"/>
    <x v="804"/>
    <n v="21.6"/>
    <n v="24"/>
    <n v="9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0"/>
    <x v="17"/>
    <x v="9"/>
    <d v="2026-08-20T12:47:34"/>
    <x v="4"/>
    <m/>
    <m/>
    <m/>
    <n v="0"/>
    <n v="2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"/>
    <x v="17"/>
    <x v="9"/>
    <d v="2026-08-20T12:47:34"/>
    <x v="4"/>
    <m/>
    <n v="0"/>
    <n v="0"/>
    <n v="0"/>
    <n v="2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6"/>
    <x v="18"/>
    <x v="9"/>
    <d v="2026-08-20T12:47:3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3"/>
    <x v="18"/>
    <x v="9"/>
    <d v="2026-08-20T12:47:32"/>
    <x v="64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2"/>
    <x v="15"/>
    <x v="4"/>
    <d v="2026-08-20T12:47:32"/>
    <x v="49"/>
    <n v="0.8"/>
    <n v="2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2"/>
    <x v="15"/>
    <x v="4"/>
    <d v="2026-08-20T12:47:3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3"/>
    <x v="15"/>
    <x v="4"/>
    <d v="2026-08-20T12:47:32"/>
    <x v="0"/>
    <m/>
    <m/>
    <n v="2.8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"/>
    <x v="15"/>
    <x v="4"/>
    <d v="2026-08-20T12:47:32"/>
    <x v="480"/>
    <n v="118"/>
    <n v="140"/>
    <n v="5"/>
    <n v="4"/>
    <n v="19"/>
    <n v="29"/>
    <n v="35"/>
    <n v="65"/>
    <n v="62"/>
    <n v="27"/>
    <m/>
    <n v="4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"/>
    <x v="15"/>
    <x v="4"/>
    <d v="2026-08-20T12:47:32"/>
    <x v="86"/>
    <n v="8"/>
    <n v="3"/>
    <n v="1"/>
    <n v="1"/>
    <n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5"/>
    <x v="15"/>
    <x v="4"/>
    <d v="2026-08-20T12:47:32"/>
    <x v="2"/>
    <n v="2"/>
    <n v="1"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9"/>
    <x v="17"/>
    <x v="9"/>
    <d v="2026-08-20T12:47:34"/>
    <x v="277"/>
    <n v="0"/>
    <n v="4.4000000000000004"/>
    <n v="4.400000000000000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0"/>
    <x v="17"/>
    <x v="9"/>
    <d v="2026-08-20T12:47:34"/>
    <x v="1"/>
    <n v="6"/>
    <n v="2"/>
    <n v="0"/>
    <n v="0"/>
    <n v="0"/>
    <n v="5"/>
    <n v="0"/>
    <n v="1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4"/>
    <x v="17"/>
    <x v="9"/>
    <d v="2026-08-20T12:47:34"/>
    <x v="69"/>
    <n v="1"/>
    <n v="3"/>
    <n v="0"/>
    <n v="1"/>
    <n v="1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4"/>
    <x v="17"/>
    <x v="9"/>
    <d v="2026-08-20T12:47:34"/>
    <x v="805"/>
    <n v="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5"/>
    <x v="17"/>
    <x v="9"/>
    <d v="2026-08-20T12:47:34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30"/>
    <x v="17"/>
    <x v="9"/>
    <d v="2026-08-20T12:47:34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6"/>
    <x v="17"/>
    <x v="9"/>
    <d v="2026-08-20T12:47:34"/>
    <x v="805"/>
    <n v="384"/>
    <n v="6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"/>
    <x v="17"/>
    <x v="9"/>
    <d v="2026-08-20T12:47:34"/>
    <x v="76"/>
    <n v="2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4"/>
    <x v="15"/>
    <x v="4"/>
    <d v="2026-08-20T12:47:32"/>
    <x v="622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"/>
    <x v="15"/>
    <x v="4"/>
    <d v="2026-08-20T12:47:32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8"/>
    <x v="133"/>
    <x v="1"/>
    <d v="2026-08-20T12:47:33"/>
    <x v="47"/>
    <m/>
    <m/>
    <m/>
    <n v="154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9"/>
    <x v="133"/>
    <x v="1"/>
    <d v="2026-08-20T12:47:33"/>
    <x v="552"/>
    <m/>
    <m/>
    <m/>
    <m/>
    <m/>
    <n v="340"/>
    <n v="260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0"/>
    <x v="133"/>
    <x v="1"/>
    <d v="2026-08-20T12:47:33"/>
    <x v="302"/>
    <m/>
    <m/>
    <m/>
    <m/>
    <m/>
    <m/>
    <m/>
    <n v="90"/>
    <m/>
    <n v="26"/>
    <n v="1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1"/>
    <x v="133"/>
    <x v="1"/>
    <d v="2026-08-20T12:47:33"/>
    <x v="617"/>
    <n v="17.600000000000001"/>
    <n v="44"/>
    <n v="12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0"/>
    <x v="133"/>
    <x v="1"/>
    <d v="2026-08-20T12:47:33"/>
    <x v="57"/>
    <m/>
    <m/>
    <m/>
    <n v="4"/>
    <n v="2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"/>
    <x v="133"/>
    <x v="1"/>
    <d v="2026-08-20T12:47:33"/>
    <x v="63"/>
    <m/>
    <m/>
    <n v="2"/>
    <n v="7"/>
    <m/>
    <n v="1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32"/>
    <x v="17"/>
    <x v="9"/>
    <d v="2026-08-20T12:47:34"/>
    <x v="115"/>
    <n v="17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5"/>
    <x v="17"/>
    <x v="9"/>
    <d v="2026-08-20T12:47:34"/>
    <x v="5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8"/>
    <x v="19"/>
    <x v="2"/>
    <d v="2026-08-20T12:47:34"/>
    <x v="291"/>
    <m/>
    <m/>
    <m/>
    <n v="208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9"/>
    <x v="19"/>
    <x v="2"/>
    <d v="2026-08-20T12:47:34"/>
    <x v="645"/>
    <m/>
    <m/>
    <m/>
    <m/>
    <m/>
    <n v="27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0"/>
    <x v="19"/>
    <x v="2"/>
    <d v="2026-08-20T12:47:34"/>
    <x v="302"/>
    <m/>
    <m/>
    <m/>
    <m/>
    <m/>
    <m/>
    <m/>
    <n v="85"/>
    <m/>
    <n v="36"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1"/>
    <x v="19"/>
    <x v="2"/>
    <d v="2026-08-20T12:47:34"/>
    <x v="806"/>
    <n v="29.6"/>
    <n v="62.4"/>
    <n v="1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0"/>
    <x v="19"/>
    <x v="2"/>
    <d v="2026-08-20T12:47:34"/>
    <x v="48"/>
    <m/>
    <m/>
    <m/>
    <n v="4"/>
    <n v="6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"/>
    <x v="19"/>
    <x v="2"/>
    <d v="2026-08-20T12:47:34"/>
    <x v="195"/>
    <m/>
    <m/>
    <n v="7"/>
    <n v="4"/>
    <n v="7"/>
    <n v="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5"/>
    <x v="19"/>
    <x v="2"/>
    <d v="2026-08-20T12:47:34"/>
    <x v="189"/>
    <n v="48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4"/>
    <x v="19"/>
    <x v="2"/>
    <d v="2026-08-20T12:47:34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8"/>
    <x v="20"/>
    <x v="9"/>
    <d v="2026-08-20T12:47:35"/>
    <x v="210"/>
    <m/>
    <m/>
    <m/>
    <n v="36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9"/>
    <x v="20"/>
    <x v="9"/>
    <d v="2026-08-20T12:47:35"/>
    <x v="261"/>
    <m/>
    <m/>
    <m/>
    <m/>
    <m/>
    <n v="62"/>
    <n v="75"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10"/>
    <x v="20"/>
    <x v="9"/>
    <d v="2026-08-20T12:47:35"/>
    <x v="76"/>
    <m/>
    <m/>
    <m/>
    <m/>
    <m/>
    <m/>
    <m/>
    <n v="14"/>
    <m/>
    <n v="24"/>
    <n v="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11"/>
    <x v="20"/>
    <x v="9"/>
    <d v="2026-08-20T12:47:35"/>
    <x v="354"/>
    <n v="1.6"/>
    <n v="0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0"/>
    <x v="20"/>
    <x v="9"/>
    <d v="2026-08-20T12:47:3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1"/>
    <x v="20"/>
    <x v="9"/>
    <d v="2026-08-20T12:47:35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3"/>
    <x v="12"/>
    <x v="1"/>
    <d v="2026-08-20T12:47:30"/>
    <x v="148"/>
    <m/>
    <m/>
    <n v="3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9"/>
    <x v="13"/>
    <x v="8"/>
    <d v="2026-08-20T12:47:31"/>
    <x v="118"/>
    <n v="0"/>
    <n v="4.400000000000000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24"/>
    <x v="13"/>
    <x v="8"/>
    <d v="2026-08-20T12:47:31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4"/>
    <x v="13"/>
    <x v="8"/>
    <d v="2026-08-20T12:47:31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"/>
    <x v="13"/>
    <x v="8"/>
    <d v="2026-08-20T12:47:3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27"/>
    <x v="13"/>
    <x v="8"/>
    <d v="2026-08-20T12:47:3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6"/>
    <x v="13"/>
    <x v="8"/>
    <d v="2026-08-20T12:47:31"/>
    <x v="228"/>
    <n v="2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"/>
    <x v="13"/>
    <x v="8"/>
    <d v="2026-08-20T12:47:31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2"/>
    <x v="133"/>
    <x v="1"/>
    <d v="2026-08-20T12:47:33"/>
    <x v="83"/>
    <n v="4.8"/>
    <n v="3.2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3"/>
    <x v="133"/>
    <x v="1"/>
    <d v="2026-08-20T12:47:33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8"/>
    <x v="16"/>
    <x v="2"/>
    <d v="2026-08-20T12:47:33"/>
    <x v="206"/>
    <m/>
    <m/>
    <m/>
    <n v="5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9"/>
    <x v="16"/>
    <x v="2"/>
    <d v="2026-08-20T12:47:33"/>
    <x v="526"/>
    <m/>
    <m/>
    <m/>
    <m/>
    <m/>
    <n v="116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0"/>
    <x v="16"/>
    <x v="2"/>
    <d v="2026-08-20T12:47:33"/>
    <x v="164"/>
    <m/>
    <m/>
    <m/>
    <m/>
    <m/>
    <m/>
    <m/>
    <n v="15"/>
    <m/>
    <n v="12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1"/>
    <x v="16"/>
    <x v="2"/>
    <d v="2026-08-20T12:47:33"/>
    <x v="156"/>
    <n v="0.8"/>
    <n v="25.6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0"/>
    <x v="16"/>
    <x v="2"/>
    <d v="2026-08-20T12:47:33"/>
    <x v="1"/>
    <m/>
    <m/>
    <m/>
    <n v="2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1"/>
    <x v="16"/>
    <x v="2"/>
    <d v="2026-08-20T12:47:33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28"/>
    <x v="13"/>
    <x v="8"/>
    <d v="2026-08-20T12:47:3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2"/>
    <x v="14"/>
    <x v="9"/>
    <d v="2026-08-20T12:47:31"/>
    <x v="421"/>
    <n v="67"/>
    <n v="127"/>
    <m/>
    <n v="1"/>
    <n v="19"/>
    <n v="15"/>
    <n v="27"/>
    <n v="47"/>
    <n v="43"/>
    <n v="26"/>
    <m/>
    <n v="4"/>
    <n v="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3"/>
    <x v="14"/>
    <x v="9"/>
    <d v="2026-08-20T12:47:31"/>
    <x v="43"/>
    <n v="2"/>
    <n v="0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5"/>
    <x v="14"/>
    <x v="9"/>
    <d v="2026-08-20T12:47:31"/>
    <x v="30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4"/>
    <x v="14"/>
    <x v="9"/>
    <d v="2026-08-20T12:47:31"/>
    <x v="351"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5"/>
    <x v="14"/>
    <x v="9"/>
    <d v="2026-08-20T12:47:31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6"/>
    <x v="14"/>
    <x v="9"/>
    <d v="2026-08-20T12:47:31"/>
    <x v="351"/>
    <n v="148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"/>
    <x v="14"/>
    <x v="9"/>
    <d v="2026-08-20T12:47:31"/>
    <x v="164"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3"/>
    <x v="21"/>
    <x v="1"/>
    <d v="2026-08-20T12:47:36"/>
    <x v="14"/>
    <n v="5"/>
    <n v="2"/>
    <m/>
    <m/>
    <m/>
    <n v="1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4"/>
    <x v="21"/>
    <x v="1"/>
    <d v="2026-08-20T12:47:36"/>
    <x v="4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5"/>
    <x v="21"/>
    <x v="1"/>
    <d v="2026-08-20T12:47:36"/>
    <x v="1"/>
    <n v="2"/>
    <n v="6"/>
    <n v="1"/>
    <n v="2"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6"/>
    <x v="21"/>
    <x v="1"/>
    <d v="2026-08-20T12:47:3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7"/>
    <x v="21"/>
    <x v="1"/>
    <d v="2026-08-20T12:47:36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0"/>
    <x v="21"/>
    <x v="1"/>
    <d v="2026-08-20T12:47:36"/>
    <x v="43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4"/>
    <x v="21"/>
    <x v="1"/>
    <d v="2026-08-20T12:47:36"/>
    <x v="560"/>
    <n v="3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5"/>
    <x v="21"/>
    <x v="1"/>
    <d v="2026-08-20T12:47:36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25"/>
    <x v="14"/>
    <x v="9"/>
    <d v="2026-08-20T12:47:31"/>
    <x v="18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34"/>
    <x v="14"/>
    <x v="9"/>
    <d v="2026-08-20T12:47:31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1"/>
    <x v="18"/>
    <x v="9"/>
    <d v="2026-08-20T12:47:32"/>
    <x v="1"/>
    <m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2"/>
    <x v="18"/>
    <x v="9"/>
    <d v="2026-08-20T12:47:32"/>
    <x v="570"/>
    <m/>
    <m/>
    <n v="22.4"/>
    <n v="11.6"/>
    <n v="7.2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3"/>
    <x v="18"/>
    <x v="9"/>
    <d v="2026-08-20T12:47:32"/>
    <x v="39"/>
    <n v="4.4000000000000004"/>
    <n v="4.4000000000000004"/>
    <n v="1.2"/>
    <n v="5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"/>
    <x v="18"/>
    <x v="9"/>
    <d v="2026-08-20T12:47:32"/>
    <x v="807"/>
    <n v="232"/>
    <n v="351"/>
    <n v="8"/>
    <n v="10"/>
    <n v="42"/>
    <n v="82"/>
    <n v="48"/>
    <n v="146"/>
    <n v="112"/>
    <n v="66"/>
    <m/>
    <n v="26"/>
    <n v="1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3"/>
    <x v="18"/>
    <x v="9"/>
    <d v="2026-08-20T12:47:32"/>
    <x v="86"/>
    <n v="3"/>
    <n v="8"/>
    <m/>
    <m/>
    <m/>
    <n v="1"/>
    <n v="1"/>
    <n v="4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4"/>
    <x v="18"/>
    <x v="9"/>
    <d v="2026-08-20T12:47:32"/>
    <x v="90"/>
    <n v="3"/>
    <n v="2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"/>
    <x v="16"/>
    <x v="2"/>
    <d v="2026-08-20T12:47:33"/>
    <x v="0"/>
    <m/>
    <n v="0"/>
    <n v="2"/>
    <n v="2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6"/>
    <x v="16"/>
    <x v="2"/>
    <d v="2026-08-20T12:47:33"/>
    <x v="2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2"/>
    <x v="17"/>
    <x v="9"/>
    <d v="2026-08-20T12:47:34"/>
    <x v="221"/>
    <n v="0"/>
    <n v="0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3"/>
    <x v="17"/>
    <x v="9"/>
    <d v="2026-08-20T12:47:34"/>
    <x v="69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2"/>
    <x v="17"/>
    <x v="9"/>
    <d v="2026-08-20T12:47:34"/>
    <x v="344"/>
    <n v="0"/>
    <n v="8.8000000000000007"/>
    <n v="8"/>
    <n v="5.6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3"/>
    <x v="17"/>
    <x v="9"/>
    <d v="2026-08-20T12:47:34"/>
    <x v="9"/>
    <n v="0"/>
    <n v="0"/>
    <n v="4.4000000000000004"/>
    <n v="4.4000000000000004"/>
    <n v="0"/>
    <n v="0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"/>
    <x v="17"/>
    <x v="9"/>
    <d v="2026-08-20T12:47:34"/>
    <x v="252"/>
    <n v="176"/>
    <n v="205"/>
    <n v="10"/>
    <n v="8"/>
    <n v="30"/>
    <n v="51"/>
    <n v="48"/>
    <n v="128"/>
    <n v="10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3"/>
    <x v="17"/>
    <x v="9"/>
    <d v="2026-08-20T12:47:34"/>
    <x v="86"/>
    <n v="5"/>
    <n v="6"/>
    <m/>
    <m/>
    <n v="1"/>
    <m/>
    <n v="1"/>
    <n v="6"/>
    <n v="3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6"/>
    <x v="21"/>
    <x v="1"/>
    <d v="2026-08-20T12:47:36"/>
    <x v="560"/>
    <n v="147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"/>
    <x v="21"/>
    <x v="1"/>
    <d v="2026-08-20T12:47:36"/>
    <x v="226"/>
    <n v="1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8"/>
    <x v="22"/>
    <x v="10"/>
    <d v="2026-08-20T12:47:36"/>
    <x v="102"/>
    <m/>
    <m/>
    <m/>
    <n v="3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9"/>
    <x v="22"/>
    <x v="10"/>
    <d v="2026-08-20T12:47:36"/>
    <x v="407"/>
    <m/>
    <m/>
    <m/>
    <m/>
    <m/>
    <n v="104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0"/>
    <x v="22"/>
    <x v="10"/>
    <d v="2026-08-20T12:47:36"/>
    <x v="208"/>
    <m/>
    <m/>
    <m/>
    <m/>
    <m/>
    <m/>
    <m/>
    <n v="27"/>
    <m/>
    <n v="2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1"/>
    <x v="22"/>
    <x v="10"/>
    <d v="2026-08-20T12:47:36"/>
    <x v="729"/>
    <n v="2.4"/>
    <n v="20.8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0"/>
    <x v="22"/>
    <x v="10"/>
    <d v="2026-08-20T12:47:36"/>
    <x v="0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"/>
    <x v="22"/>
    <x v="10"/>
    <d v="2026-08-20T12:47:36"/>
    <x v="0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5"/>
    <x v="18"/>
    <x v="9"/>
    <d v="2026-08-20T12:47:32"/>
    <x v="4"/>
    <n v="12"/>
    <n v="8"/>
    <n v="1"/>
    <n v="1"/>
    <n v="7"/>
    <n v="5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7"/>
    <x v="15"/>
    <x v="4"/>
    <d v="2026-08-20T12:47:32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"/>
    <x v="15"/>
    <x v="4"/>
    <d v="2026-08-20T12:47:32"/>
    <x v="622"/>
    <n v="182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"/>
    <x v="15"/>
    <x v="4"/>
    <d v="2026-08-20T12:47:32"/>
    <x v="167"/>
    <n v="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8"/>
    <x v="15"/>
    <x v="4"/>
    <d v="2026-08-20T12:47:32"/>
    <x v="4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5"/>
    <x v="15"/>
    <x v="4"/>
    <d v="2026-08-20T12:47:32"/>
    <x v="9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1"/>
    <x v="133"/>
    <x v="1"/>
    <d v="2026-08-20T12:47:33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2"/>
    <x v="133"/>
    <x v="1"/>
    <d v="2026-08-20T12:47:33"/>
    <x v="586"/>
    <n v="3.2"/>
    <m/>
    <n v="9.6"/>
    <n v="9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"/>
    <x v="23"/>
    <x v="1"/>
    <d v="2026-08-20T12:47:37"/>
    <x v="164"/>
    <n v="1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2"/>
    <x v="23"/>
    <x v="1"/>
    <d v="2026-08-20T12:47:37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8"/>
    <x v="24"/>
    <x v="1"/>
    <d v="2026-08-20T12:47:37"/>
    <x v="9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9"/>
    <x v="24"/>
    <x v="1"/>
    <d v="2026-08-20T12:47:37"/>
    <x v="21"/>
    <m/>
    <m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0"/>
    <x v="24"/>
    <x v="1"/>
    <d v="2026-08-20T12:47:37"/>
    <x v="69"/>
    <m/>
    <m/>
    <m/>
    <m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1"/>
    <x v="24"/>
    <x v="1"/>
    <d v="2026-08-20T12:47:37"/>
    <x v="69"/>
    <n v="1.6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"/>
    <x v="24"/>
    <x v="1"/>
    <d v="2026-08-20T12:47:37"/>
    <x v="68"/>
    <n v="11"/>
    <n v="12"/>
    <n v="1"/>
    <m/>
    <n v="2"/>
    <n v="4"/>
    <n v="1"/>
    <n v="7"/>
    <n v="5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4"/>
    <x v="24"/>
    <x v="1"/>
    <d v="2026-08-20T12:47:37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"/>
    <x v="25"/>
    <x v="1"/>
    <d v="2026-08-20T12:47:38"/>
    <x v="145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8"/>
    <x v="25"/>
    <x v="1"/>
    <d v="2026-08-20T12:47:38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"/>
    <x v="26"/>
    <x v="2"/>
    <d v="2026-08-20T12:47:38"/>
    <x v="132"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"/>
    <x v="26"/>
    <x v="2"/>
    <d v="2026-08-20T12:47:38"/>
    <x v="60"/>
    <m/>
    <m/>
    <m/>
    <m/>
    <m/>
    <n v="36"/>
    <n v="2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0"/>
    <x v="26"/>
    <x v="2"/>
    <d v="2026-08-20T12:47:38"/>
    <x v="18"/>
    <m/>
    <m/>
    <m/>
    <m/>
    <m/>
    <m/>
    <m/>
    <n v="7"/>
    <m/>
    <n v="4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1"/>
    <x v="26"/>
    <x v="2"/>
    <d v="2026-08-20T12:47:38"/>
    <x v="174"/>
    <n v="0"/>
    <n v="8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"/>
    <x v="26"/>
    <x v="2"/>
    <d v="2026-08-20T12:47:38"/>
    <x v="185"/>
    <n v="29"/>
    <n v="38"/>
    <n v="0"/>
    <n v="2"/>
    <n v="5"/>
    <n v="8"/>
    <n v="11"/>
    <n v="18"/>
    <n v="12"/>
    <n v="8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4"/>
    <x v="26"/>
    <x v="2"/>
    <d v="2026-08-20T12:47:38"/>
    <x v="96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4"/>
    <x v="17"/>
    <x v="9"/>
    <d v="2026-08-20T12:47:34"/>
    <x v="30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5"/>
    <x v="17"/>
    <x v="9"/>
    <d v="2026-08-20T12:47:34"/>
    <x v="9"/>
    <n v="4"/>
    <n v="6"/>
    <n v="0"/>
    <n v="2"/>
    <n v="4"/>
    <n v="3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6"/>
    <x v="19"/>
    <x v="2"/>
    <d v="2026-08-20T12:47:34"/>
    <x v="43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2"/>
    <x v="19"/>
    <x v="2"/>
    <d v="2026-08-20T12:47:34"/>
    <x v="33"/>
    <n v="1.6"/>
    <n v="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3"/>
    <x v="19"/>
    <x v="2"/>
    <d v="2026-08-20T12:47:34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2"/>
    <x v="19"/>
    <x v="2"/>
    <d v="2026-08-20T12:47:34"/>
    <x v="15"/>
    <m/>
    <n v="4.4000000000000004"/>
    <m/>
    <n v="5.2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3"/>
    <x v="19"/>
    <x v="2"/>
    <d v="2026-08-20T12:47:34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"/>
    <x v="19"/>
    <x v="2"/>
    <d v="2026-08-20T12:47:34"/>
    <x v="356"/>
    <n v="263"/>
    <n v="360"/>
    <n v="12"/>
    <n v="18"/>
    <n v="52"/>
    <n v="104"/>
    <n v="70"/>
    <n v="135"/>
    <n v="101"/>
    <n v="85"/>
    <m/>
    <n v="18"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6"/>
    <x v="35"/>
    <x v="2"/>
    <d v="2026-08-20T12:47:39"/>
    <x v="100"/>
    <n v="2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"/>
    <x v="35"/>
    <x v="2"/>
    <d v="2026-08-20T12:47:39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4"/>
    <x v="36"/>
    <x v="7"/>
    <d v="2026-08-20T12:47:39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5"/>
    <x v="36"/>
    <x v="7"/>
    <d v="2026-08-20T12:47:3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6"/>
    <x v="36"/>
    <x v="7"/>
    <d v="2026-08-20T12:47:39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"/>
    <x v="36"/>
    <x v="7"/>
    <d v="2026-08-20T12:47:3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8"/>
    <x v="37"/>
    <x v="7"/>
    <d v="2026-08-20T12:47:4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9"/>
    <x v="37"/>
    <x v="7"/>
    <d v="2026-08-20T12:47:40"/>
    <x v="14"/>
    <m/>
    <m/>
    <m/>
    <m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"/>
    <x v="19"/>
    <x v="2"/>
    <d v="2026-08-20T12:47:34"/>
    <x v="26"/>
    <n v="12"/>
    <n v="5"/>
    <n v="1"/>
    <n v="1"/>
    <n v="3"/>
    <n v="2"/>
    <n v="3"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4"/>
    <x v="19"/>
    <x v="2"/>
    <d v="2026-08-20T12:47:34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23"/>
    <x v="20"/>
    <x v="9"/>
    <d v="2026-08-20T12:47:35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2"/>
    <x v="20"/>
    <x v="9"/>
    <d v="2026-08-20T12:47:35"/>
    <x v="808"/>
    <n v="71"/>
    <n v="92"/>
    <n v="1"/>
    <n v="0"/>
    <n v="10"/>
    <n v="18"/>
    <n v="24"/>
    <n v="31"/>
    <n v="38"/>
    <n v="14"/>
    <m/>
    <n v="14"/>
    <n v="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3"/>
    <x v="20"/>
    <x v="9"/>
    <d v="2026-08-20T12:47:35"/>
    <x v="69"/>
    <n v="2"/>
    <n v="2"/>
    <m/>
    <m/>
    <m/>
    <m/>
    <m/>
    <n v="3"/>
    <n v="1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4"/>
    <x v="20"/>
    <x v="9"/>
    <d v="2026-08-20T12:47:35"/>
    <x v="613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5"/>
    <x v="20"/>
    <x v="9"/>
    <d v="2026-08-20T12:47:35"/>
    <x v="4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6"/>
    <x v="20"/>
    <x v="9"/>
    <d v="2026-08-20T12:47:35"/>
    <x v="67"/>
    <n v="147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"/>
    <x v="20"/>
    <x v="9"/>
    <d v="2026-08-20T12:47:35"/>
    <x v="48"/>
    <n v="5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8"/>
    <x v="21"/>
    <x v="1"/>
    <d v="2026-08-20T12:47:36"/>
    <x v="140"/>
    <m/>
    <m/>
    <m/>
    <n v="136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9"/>
    <x v="21"/>
    <x v="1"/>
    <d v="2026-08-20T12:47:36"/>
    <x v="809"/>
    <m/>
    <m/>
    <m/>
    <m/>
    <m/>
    <n v="364"/>
    <n v="265"/>
    <n v="6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0"/>
    <x v="21"/>
    <x v="1"/>
    <d v="2026-08-20T12:47:36"/>
    <x v="3"/>
    <m/>
    <m/>
    <m/>
    <m/>
    <m/>
    <m/>
    <m/>
    <n v="66"/>
    <m/>
    <n v="44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1"/>
    <x v="21"/>
    <x v="1"/>
    <d v="2026-08-20T12:47:36"/>
    <x v="810"/>
    <n v="24.8"/>
    <n v="55.2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0"/>
    <x v="21"/>
    <x v="1"/>
    <d v="2026-08-20T12:47:36"/>
    <x v="9"/>
    <m/>
    <m/>
    <m/>
    <n v="2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"/>
    <x v="21"/>
    <x v="1"/>
    <d v="2026-08-20T12:47:36"/>
    <x v="18"/>
    <m/>
    <m/>
    <m/>
    <m/>
    <n v="4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6"/>
    <x v="21"/>
    <x v="1"/>
    <d v="2026-08-20T12:47:36"/>
    <x v="0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7"/>
    <x v="27"/>
    <x v="7"/>
    <d v="2026-08-20T12:47:41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25"/>
    <x v="27"/>
    <x v="7"/>
    <d v="2026-08-20T12:47:4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8"/>
    <x v="39"/>
    <x v="7"/>
    <d v="2026-08-20T12:47:41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9"/>
    <x v="39"/>
    <x v="7"/>
    <d v="2026-08-20T12:47:41"/>
    <x v="10"/>
    <m/>
    <m/>
    <m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2"/>
    <x v="39"/>
    <x v="7"/>
    <d v="2026-08-20T12:47:41"/>
    <x v="145"/>
    <n v="5"/>
    <n v="4"/>
    <m/>
    <m/>
    <m/>
    <n v="2"/>
    <m/>
    <n v="7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4"/>
    <x v="39"/>
    <x v="7"/>
    <d v="2026-08-20T12:47:41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5"/>
    <x v="39"/>
    <x v="7"/>
    <d v="2026-08-20T12:47:4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6"/>
    <x v="39"/>
    <x v="7"/>
    <d v="2026-08-20T12:47:41"/>
    <x v="137"/>
    <n v="9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2"/>
    <x v="16"/>
    <x v="2"/>
    <d v="2026-08-20T12:47:33"/>
    <x v="49"/>
    <n v="0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3"/>
    <x v="16"/>
    <x v="2"/>
    <d v="2026-08-20T12:47:33"/>
    <x v="229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3"/>
    <x v="16"/>
    <x v="2"/>
    <d v="2026-08-20T12:47:33"/>
    <x v="104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"/>
    <x v="16"/>
    <x v="2"/>
    <d v="2026-08-20T12:47:33"/>
    <x v="384"/>
    <n v="95"/>
    <n v="107"/>
    <n v="1"/>
    <n v="8"/>
    <n v="31"/>
    <n v="25"/>
    <n v="17"/>
    <n v="58"/>
    <n v="34"/>
    <n v="15"/>
    <m/>
    <n v="6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"/>
    <x v="16"/>
    <x v="2"/>
    <d v="2026-08-20T12:47:33"/>
    <x v="14"/>
    <n v="3"/>
    <n v="4"/>
    <n v="0"/>
    <n v="1"/>
    <n v="0"/>
    <n v="1"/>
    <n v="1"/>
    <n v="1"/>
    <n v="1"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4"/>
    <x v="16"/>
    <x v="2"/>
    <d v="2026-08-20T12:47:33"/>
    <x v="30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5"/>
    <x v="16"/>
    <x v="2"/>
    <d v="2026-08-20T12:47:33"/>
    <x v="30"/>
    <n v="1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6"/>
    <x v="17"/>
    <x v="9"/>
    <d v="2026-08-20T12:47:34"/>
    <x v="9"/>
    <n v="0"/>
    <n v="0"/>
    <n v="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13"/>
    <x v="21"/>
    <x v="1"/>
    <d v="2026-08-20T12:47:36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1"/>
    <x v="21"/>
    <x v="1"/>
    <d v="2026-08-20T12:47:36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2"/>
    <x v="22"/>
    <x v="10"/>
    <d v="2026-08-20T12:47:36"/>
    <x v="182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"/>
    <x v="22"/>
    <x v="10"/>
    <d v="2026-08-20T12:47:36"/>
    <x v="421"/>
    <n v="72"/>
    <n v="122"/>
    <n v="1"/>
    <n v="6"/>
    <n v="13"/>
    <n v="16"/>
    <n v="30"/>
    <n v="52"/>
    <n v="38"/>
    <n v="27"/>
    <m/>
    <n v="1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"/>
    <x v="22"/>
    <x v="10"/>
    <d v="2026-08-20T12:47:36"/>
    <x v="2"/>
    <n v="1"/>
    <n v="2"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5"/>
    <x v="22"/>
    <x v="10"/>
    <d v="2026-08-20T12:47:36"/>
    <x v="69"/>
    <n v="1"/>
    <n v="3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4"/>
    <x v="22"/>
    <x v="10"/>
    <d v="2026-08-20T12:47:36"/>
    <x v="811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"/>
    <x v="22"/>
    <x v="10"/>
    <d v="2026-08-20T12:47:36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7"/>
    <x v="22"/>
    <x v="10"/>
    <d v="2026-08-20T12:47:36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"/>
    <x v="22"/>
    <x v="10"/>
    <d v="2026-08-20T12:47:36"/>
    <x v="811"/>
    <n v="145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8"/>
    <x v="23"/>
    <x v="1"/>
    <d v="2026-08-20T12:47:37"/>
    <x v="70"/>
    <m/>
    <m/>
    <m/>
    <n v="3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9"/>
    <x v="23"/>
    <x v="1"/>
    <d v="2026-08-20T12:47:37"/>
    <x v="28"/>
    <m/>
    <m/>
    <m/>
    <m/>
    <m/>
    <n v="5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0"/>
    <x v="23"/>
    <x v="1"/>
    <d v="2026-08-20T12:47:37"/>
    <x v="14"/>
    <m/>
    <m/>
    <m/>
    <m/>
    <m/>
    <m/>
    <m/>
    <n v="5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1"/>
    <x v="23"/>
    <x v="1"/>
    <d v="2026-08-20T12:47:37"/>
    <x v="354"/>
    <m/>
    <m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0"/>
    <x v="23"/>
    <x v="1"/>
    <d v="2026-08-20T12:47:37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"/>
    <x v="23"/>
    <x v="1"/>
    <d v="2026-08-20T12:47:37"/>
    <x v="1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2"/>
    <x v="23"/>
    <x v="1"/>
    <d v="2026-08-20T12:47:37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3"/>
    <x v="23"/>
    <x v="1"/>
    <d v="2026-08-20T12:47:37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5"/>
    <x v="24"/>
    <x v="1"/>
    <d v="2026-08-20T12:47:37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6"/>
    <x v="24"/>
    <x v="1"/>
    <d v="2026-08-20T12:47:37"/>
    <x v="168"/>
    <n v="36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"/>
    <x v="24"/>
    <x v="1"/>
    <d v="2026-08-20T12:47:37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8"/>
    <x v="25"/>
    <x v="1"/>
    <d v="2026-08-20T12:47:38"/>
    <x v="39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9"/>
    <x v="25"/>
    <x v="1"/>
    <d v="2026-08-20T12:47:38"/>
    <x v="92"/>
    <m/>
    <m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0"/>
    <x v="25"/>
    <x v="1"/>
    <d v="2026-08-20T12:47:38"/>
    <x v="9"/>
    <m/>
    <m/>
    <m/>
    <m/>
    <m/>
    <m/>
    <m/>
    <n v="7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7"/>
    <x v="17"/>
    <x v="9"/>
    <d v="2026-08-20T12:47:34"/>
    <x v="90"/>
    <m/>
    <m/>
    <m/>
    <m/>
    <m/>
    <n v="2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8"/>
    <x v="17"/>
    <x v="9"/>
    <d v="2026-08-20T12:47:34"/>
    <x v="365"/>
    <n v="0"/>
    <n v="0"/>
    <n v="0"/>
    <n v="0"/>
    <n v="3.2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5"/>
    <x v="19"/>
    <x v="2"/>
    <d v="2026-08-20T12:47:34"/>
    <x v="0"/>
    <n v="4"/>
    <n v="2"/>
    <m/>
    <n v="1"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6"/>
    <x v="19"/>
    <x v="2"/>
    <d v="2026-08-20T12:47:34"/>
    <x v="1"/>
    <m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7"/>
    <x v="19"/>
    <x v="2"/>
    <d v="2026-08-20T12:47:34"/>
    <x v="39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8"/>
    <x v="19"/>
    <x v="2"/>
    <d v="2026-08-20T12:47:34"/>
    <x v="132"/>
    <m/>
    <n v="5.2"/>
    <n v="16.8"/>
    <n v="6.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9"/>
    <x v="19"/>
    <x v="2"/>
    <d v="2026-08-20T12:47:34"/>
    <x v="214"/>
    <n v="7.2"/>
    <n v="7.6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0"/>
    <x v="19"/>
    <x v="2"/>
    <d v="2026-08-20T12:47:34"/>
    <x v="117"/>
    <n v="6"/>
    <n v="7"/>
    <m/>
    <m/>
    <n v="2"/>
    <m/>
    <n v="2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7"/>
    <x v="40"/>
    <x v="9"/>
    <d v="2026-08-20T12:47:4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25"/>
    <x v="40"/>
    <x v="9"/>
    <d v="2026-08-20T12:47:42"/>
    <x v="18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8"/>
    <x v="41"/>
    <x v="9"/>
    <d v="2026-08-20T12:47:42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9"/>
    <x v="41"/>
    <x v="9"/>
    <d v="2026-08-20T12:47:42"/>
    <x v="29"/>
    <m/>
    <m/>
    <m/>
    <m/>
    <m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10"/>
    <x v="41"/>
    <x v="9"/>
    <d v="2026-08-20T12:47:42"/>
    <x v="0"/>
    <m/>
    <m/>
    <m/>
    <m/>
    <m/>
    <m/>
    <m/>
    <n v="2"/>
    <m/>
    <n v="4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11"/>
    <x v="41"/>
    <x v="9"/>
    <d v="2026-08-20T12:47:4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2"/>
    <x v="41"/>
    <x v="9"/>
    <d v="2026-08-20T12:47:42"/>
    <x v="92"/>
    <n v="13"/>
    <n v="13"/>
    <m/>
    <m/>
    <n v="1"/>
    <n v="2"/>
    <n v="3"/>
    <n v="7"/>
    <n v="9"/>
    <n v="2"/>
    <m/>
    <n v="2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4"/>
    <x v="41"/>
    <x v="9"/>
    <d v="2026-08-20T12:47:42"/>
    <x v="35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1"/>
    <x v="25"/>
    <x v="1"/>
    <d v="2026-08-20T12:47:38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0"/>
    <x v="25"/>
    <x v="1"/>
    <d v="2026-08-20T12:47:38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5"/>
    <x v="26"/>
    <x v="2"/>
    <d v="2026-08-20T12:47:38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"/>
    <x v="26"/>
    <x v="2"/>
    <d v="2026-08-20T12:47:38"/>
    <x v="96"/>
    <n v="47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"/>
    <x v="26"/>
    <x v="2"/>
    <d v="2026-08-20T12:47:38"/>
    <x v="39"/>
    <n v="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8"/>
    <x v="35"/>
    <x v="2"/>
    <d v="2026-08-20T12:47:39"/>
    <x v="9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9"/>
    <x v="35"/>
    <x v="2"/>
    <d v="2026-08-20T12:47:39"/>
    <x v="94"/>
    <m/>
    <m/>
    <m/>
    <m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0"/>
    <x v="35"/>
    <x v="2"/>
    <d v="2026-08-20T12:47:3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4"/>
    <x v="19"/>
    <x v="2"/>
    <d v="2026-08-20T12:47:34"/>
    <x v="13"/>
    <n v="7"/>
    <n v="8"/>
    <n v="2"/>
    <n v="4"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4"/>
    <x v="19"/>
    <x v="2"/>
    <d v="2026-08-20T12:47:34"/>
    <x v="812"/>
    <n v="1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"/>
    <x v="19"/>
    <x v="2"/>
    <d v="2026-08-20T12:47:34"/>
    <x v="15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0"/>
    <x v="19"/>
    <x v="2"/>
    <d v="2026-08-20T12:47:3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6"/>
    <x v="19"/>
    <x v="2"/>
    <d v="2026-08-20T12:47:34"/>
    <x v="812"/>
    <n v="545"/>
    <n v="9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"/>
    <x v="19"/>
    <x v="2"/>
    <d v="2026-08-20T12:47:34"/>
    <x v="150"/>
    <n v="4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2"/>
    <x v="19"/>
    <x v="2"/>
    <d v="2026-08-20T12:47:34"/>
    <x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2"/>
    <x v="21"/>
    <x v="1"/>
    <d v="2026-08-20T12:47:36"/>
    <x v="15"/>
    <m/>
    <n v="3.6"/>
    <n v="1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"/>
    <x v="44"/>
    <x v="9"/>
    <d v="2026-08-20T12:47:43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25"/>
    <x v="44"/>
    <x v="9"/>
    <d v="2026-08-20T12:47:43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9"/>
    <x v="45"/>
    <x v="9"/>
    <d v="2026-08-20T12:47:44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10"/>
    <x v="45"/>
    <x v="9"/>
    <d v="2026-08-20T12:47:44"/>
    <x v="2"/>
    <m/>
    <m/>
    <m/>
    <m/>
    <m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2"/>
    <x v="45"/>
    <x v="9"/>
    <d v="2026-08-20T12:47:44"/>
    <x v="14"/>
    <n v="3"/>
    <n v="4"/>
    <m/>
    <m/>
    <m/>
    <m/>
    <m/>
    <n v="1"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4"/>
    <x v="45"/>
    <x v="9"/>
    <d v="2026-08-20T12:47:44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6"/>
    <x v="45"/>
    <x v="9"/>
    <d v="2026-08-20T12:47:44"/>
    <x v="216"/>
    <n v="2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8"/>
    <x v="29"/>
    <x v="4"/>
    <d v="2026-08-20T12:47:44"/>
    <x v="1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6"/>
    <x v="46"/>
    <x v="4"/>
    <d v="2026-08-20T12:47:45"/>
    <x v="408"/>
    <n v="39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7"/>
    <x v="46"/>
    <x v="4"/>
    <d v="2026-08-20T12:47:45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8"/>
    <x v="47"/>
    <x v="4"/>
    <d v="2026-08-20T12:47:4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9"/>
    <x v="47"/>
    <x v="4"/>
    <d v="2026-08-20T12:47:46"/>
    <x v="69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10"/>
    <x v="47"/>
    <x v="4"/>
    <d v="2026-08-20T12:47:46"/>
    <x v="43"/>
    <m/>
    <m/>
    <m/>
    <m/>
    <m/>
    <m/>
    <m/>
    <n v="2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11"/>
    <x v="47"/>
    <x v="4"/>
    <d v="2026-08-20T12:47:46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2"/>
    <x v="47"/>
    <x v="4"/>
    <d v="2026-08-20T12:47:46"/>
    <x v="0"/>
    <n v="1"/>
    <n v="5"/>
    <m/>
    <m/>
    <n v="1"/>
    <m/>
    <n v="1"/>
    <n v="1"/>
    <n v="1"/>
    <n v="2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4"/>
    <x v="47"/>
    <x v="4"/>
    <d v="2026-08-20T12:47:46"/>
    <x v="9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1"/>
    <x v="35"/>
    <x v="2"/>
    <d v="2026-08-20T12:47:39"/>
    <x v="49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0"/>
    <x v="35"/>
    <x v="2"/>
    <d v="2026-08-20T12:47:3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2"/>
    <x v="37"/>
    <x v="7"/>
    <d v="2026-08-20T12:47:40"/>
    <x v="90"/>
    <n v="1"/>
    <n v="4"/>
    <n v="0"/>
    <n v="0"/>
    <n v="0"/>
    <n v="1"/>
    <m/>
    <m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4"/>
    <x v="37"/>
    <x v="7"/>
    <d v="2026-08-20T12:47:40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5"/>
    <x v="37"/>
    <x v="7"/>
    <d v="2026-08-20T12:47:4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6"/>
    <x v="37"/>
    <x v="7"/>
    <d v="2026-08-20T12:47:40"/>
    <x v="190"/>
    <n v="1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7"/>
    <x v="37"/>
    <x v="7"/>
    <d v="2026-08-20T12:47:40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8"/>
    <x v="38"/>
    <x v="7"/>
    <d v="2026-08-20T12:47:40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9"/>
    <x v="38"/>
    <x v="7"/>
    <d v="2026-08-20T12:47:40"/>
    <x v="18"/>
    <m/>
    <m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2"/>
    <x v="38"/>
    <x v="7"/>
    <d v="2026-08-20T12:47:40"/>
    <x v="145"/>
    <n v="5"/>
    <n v="4"/>
    <m/>
    <m/>
    <m/>
    <n v="3"/>
    <m/>
    <n v="1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8"/>
    <x v="27"/>
    <x v="7"/>
    <d v="2026-08-20T12:47:41"/>
    <x v="0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9"/>
    <x v="27"/>
    <x v="7"/>
    <d v="2026-08-20T12:47:41"/>
    <x v="10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10"/>
    <x v="27"/>
    <x v="7"/>
    <d v="2026-08-20T12:47:4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2"/>
    <x v="27"/>
    <x v="7"/>
    <d v="2026-08-20T12:47:41"/>
    <x v="86"/>
    <n v="8"/>
    <n v="3"/>
    <n v="0"/>
    <n v="0"/>
    <n v="0"/>
    <n v="2"/>
    <n v="1"/>
    <n v="4"/>
    <n v="3"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4"/>
    <x v="27"/>
    <x v="7"/>
    <d v="2026-08-20T12:47:41"/>
    <x v="41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5"/>
    <x v="27"/>
    <x v="7"/>
    <d v="2026-08-20T12:47:4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3"/>
    <x v="21"/>
    <x v="1"/>
    <d v="2026-08-20T12:47:36"/>
    <x v="40"/>
    <n v="4.8"/>
    <n v="4.8"/>
    <m/>
    <m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2"/>
    <x v="21"/>
    <x v="1"/>
    <d v="2026-08-20T12:47:36"/>
    <x v="381"/>
    <n v="259"/>
    <n v="396"/>
    <n v="12"/>
    <n v="21"/>
    <n v="51"/>
    <n v="68"/>
    <n v="62"/>
    <n v="182"/>
    <n v="134"/>
    <n v="72"/>
    <m/>
    <n v="27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"/>
    <x v="22"/>
    <x v="10"/>
    <d v="2026-08-20T12:47:36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8"/>
    <x v="22"/>
    <x v="10"/>
    <d v="2026-08-20T12:47:36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"/>
    <x v="23"/>
    <x v="1"/>
    <d v="2026-08-20T12:47:37"/>
    <x v="404"/>
    <n v="27"/>
    <n v="47"/>
    <m/>
    <m/>
    <n v="7"/>
    <n v="9"/>
    <n v="7"/>
    <n v="26"/>
    <n v="18"/>
    <n v="5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"/>
    <x v="23"/>
    <x v="1"/>
    <d v="2026-08-20T12:47:37"/>
    <x v="69"/>
    <n v="2"/>
    <n v="2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5"/>
    <x v="23"/>
    <x v="1"/>
    <d v="2026-08-20T12:47:37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"/>
    <x v="23"/>
    <x v="1"/>
    <d v="2026-08-20T12:47:37"/>
    <x v="813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7"/>
    <x v="39"/>
    <x v="7"/>
    <d v="2026-08-20T12:47:41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8"/>
    <x v="40"/>
    <x v="9"/>
    <d v="2026-08-20T12:47:42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9"/>
    <x v="40"/>
    <x v="9"/>
    <d v="2026-08-20T12:47:42"/>
    <x v="21"/>
    <m/>
    <m/>
    <m/>
    <m/>
    <m/>
    <n v="16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10"/>
    <x v="40"/>
    <x v="9"/>
    <d v="2026-08-20T12:47:42"/>
    <x v="43"/>
    <m/>
    <m/>
    <m/>
    <m/>
    <m/>
    <m/>
    <m/>
    <m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11"/>
    <x v="40"/>
    <x v="9"/>
    <d v="2026-08-20T12:47:42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2"/>
    <x v="40"/>
    <x v="9"/>
    <d v="2026-08-20T12:47:42"/>
    <x v="4"/>
    <n v="7"/>
    <n v="13"/>
    <m/>
    <m/>
    <n v="2"/>
    <n v="1"/>
    <n v="3"/>
    <n v="8"/>
    <n v="4"/>
    <n v="0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4"/>
    <x v="40"/>
    <x v="9"/>
    <d v="2026-08-20T12:47:42"/>
    <x v="40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5"/>
    <x v="40"/>
    <x v="9"/>
    <d v="2026-08-20T12:47:4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"/>
    <x v="31"/>
    <x v="4"/>
    <d v="2026-08-20T12:47:47"/>
    <x v="1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5"/>
    <x v="31"/>
    <x v="4"/>
    <d v="2026-08-20T12:47:47"/>
    <x v="0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4"/>
    <x v="32"/>
    <x v="0"/>
    <d v="2026-08-20T12:47:47"/>
    <x v="2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5"/>
    <x v="32"/>
    <x v="0"/>
    <d v="2026-08-20T12:47:47"/>
    <x v="4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6"/>
    <x v="32"/>
    <x v="0"/>
    <d v="2026-08-20T12:47:47"/>
    <x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7"/>
    <x v="32"/>
    <x v="0"/>
    <d v="2026-08-20T12:47:47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8"/>
    <x v="51"/>
    <x v="0"/>
    <d v="2026-08-20T12:47:48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9"/>
    <x v="51"/>
    <x v="0"/>
    <d v="2026-08-20T12:47:48"/>
    <x v="39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5"/>
    <x v="41"/>
    <x v="9"/>
    <d v="2026-08-20T12:47:42"/>
    <x v="13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6"/>
    <x v="41"/>
    <x v="9"/>
    <d v="2026-08-20T12:47:42"/>
    <x v="355"/>
    <n v="57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8"/>
    <x v="28"/>
    <x v="9"/>
    <d v="2026-08-20T12:47:43"/>
    <x v="15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9"/>
    <x v="28"/>
    <x v="9"/>
    <d v="2026-08-20T12:47:43"/>
    <x v="48"/>
    <m/>
    <m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10"/>
    <x v="28"/>
    <x v="9"/>
    <d v="2026-08-20T12:47:43"/>
    <x v="0"/>
    <m/>
    <m/>
    <m/>
    <m/>
    <m/>
    <m/>
    <m/>
    <n v="3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11"/>
    <x v="28"/>
    <x v="9"/>
    <d v="2026-08-20T12:47:43"/>
    <x v="11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2"/>
    <x v="28"/>
    <x v="9"/>
    <d v="2026-08-20T12:47:43"/>
    <x v="137"/>
    <n v="11"/>
    <n v="14"/>
    <n v="1"/>
    <m/>
    <m/>
    <n v="5"/>
    <n v="3"/>
    <n v="4"/>
    <n v="7"/>
    <n v="3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4"/>
    <x v="28"/>
    <x v="9"/>
    <d v="2026-08-20T12:47:43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5"/>
    <x v="23"/>
    <x v="1"/>
    <d v="2026-08-20T12:47:37"/>
    <x v="16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0"/>
    <x v="23"/>
    <x v="1"/>
    <d v="2026-08-20T12:47:3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6"/>
    <x v="23"/>
    <x v="1"/>
    <d v="2026-08-20T12:47:37"/>
    <x v="813"/>
    <n v="159"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"/>
    <x v="25"/>
    <x v="1"/>
    <d v="2026-08-20T12:47:38"/>
    <x v="69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2"/>
    <x v="25"/>
    <x v="1"/>
    <d v="2026-08-20T12:47:38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2"/>
    <x v="25"/>
    <x v="1"/>
    <d v="2026-08-20T12:47:38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"/>
    <x v="25"/>
    <x v="1"/>
    <d v="2026-08-20T12:47:38"/>
    <x v="29"/>
    <n v="12"/>
    <n v="20"/>
    <m/>
    <m/>
    <n v="1"/>
    <n v="5"/>
    <n v="4"/>
    <n v="4"/>
    <n v="9"/>
    <n v="7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"/>
    <x v="25"/>
    <x v="1"/>
    <d v="2026-08-20T12:47:38"/>
    <x v="43"/>
    <n v="1"/>
    <n v="1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9"/>
    <x v="44"/>
    <x v="9"/>
    <d v="2026-08-20T12:47:43"/>
    <x v="18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2"/>
    <x v="44"/>
    <x v="9"/>
    <d v="2026-08-20T12:47:43"/>
    <x v="0"/>
    <n v="1"/>
    <n v="5"/>
    <m/>
    <m/>
    <m/>
    <m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9"/>
    <x v="29"/>
    <x v="4"/>
    <d v="2026-08-20T12:47:44"/>
    <x v="86"/>
    <m/>
    <m/>
    <m/>
    <m/>
    <m/>
    <n v="9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11"/>
    <x v="29"/>
    <x v="4"/>
    <d v="2026-08-20T12:47:44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0"/>
    <x v="29"/>
    <x v="4"/>
    <d v="2026-08-20T12:47:4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1"/>
    <x v="29"/>
    <x v="4"/>
    <d v="2026-08-20T12:47:4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22"/>
    <x v="29"/>
    <x v="4"/>
    <d v="2026-08-20T12:47:44"/>
    <x v="264"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2"/>
    <x v="29"/>
    <x v="4"/>
    <d v="2026-08-20T12:47:44"/>
    <x v="86"/>
    <n v="8"/>
    <n v="3"/>
    <m/>
    <m/>
    <n v="1"/>
    <n v="2"/>
    <n v="2"/>
    <n v="5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3"/>
    <x v="29"/>
    <x v="4"/>
    <d v="2026-08-20T12:47:44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15"/>
    <x v="29"/>
    <x v="4"/>
    <d v="2026-08-20T12:47:44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8"/>
    <x v="30"/>
    <x v="4"/>
    <d v="2026-08-20T12:47:45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9"/>
    <x v="30"/>
    <x v="4"/>
    <d v="2026-08-20T12:47:45"/>
    <x v="10"/>
    <m/>
    <m/>
    <m/>
    <m/>
    <m/>
    <n v="6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2"/>
    <x v="30"/>
    <x v="4"/>
    <d v="2026-08-20T12:47:45"/>
    <x v="1"/>
    <n v="4"/>
    <n v="4"/>
    <m/>
    <m/>
    <m/>
    <m/>
    <n v="1"/>
    <n v="3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4"/>
    <x v="30"/>
    <x v="4"/>
    <d v="2026-08-20T12:47:45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5"/>
    <x v="30"/>
    <x v="4"/>
    <d v="2026-08-20T12:47:4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6"/>
    <x v="30"/>
    <x v="4"/>
    <d v="2026-08-20T12:47:45"/>
    <x v="190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5"/>
    <x v="25"/>
    <x v="1"/>
    <d v="2026-08-20T12:47:38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7"/>
    <x v="25"/>
    <x v="1"/>
    <d v="2026-08-20T12:47:38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0"/>
    <x v="25"/>
    <x v="1"/>
    <d v="2026-08-20T12:47:38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"/>
    <x v="25"/>
    <x v="1"/>
    <d v="2026-08-20T12:47:38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5"/>
    <x v="25"/>
    <x v="1"/>
    <d v="2026-08-20T12:47:3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7"/>
    <x v="25"/>
    <x v="1"/>
    <d v="2026-08-20T12:47:38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6"/>
    <x v="25"/>
    <x v="1"/>
    <d v="2026-08-20T12:47:38"/>
    <x v="55"/>
    <n v="41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2"/>
    <x v="35"/>
    <x v="2"/>
    <d v="2026-08-20T12:47:39"/>
    <x v="92"/>
    <n v="8"/>
    <n v="18"/>
    <m/>
    <m/>
    <n v="2"/>
    <n v="2"/>
    <n v="3"/>
    <n v="9"/>
    <n v="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8"/>
    <x v="46"/>
    <x v="4"/>
    <d v="2026-08-20T12:47:45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9"/>
    <x v="46"/>
    <x v="4"/>
    <d v="2026-08-20T12:47:45"/>
    <x v="18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5"/>
    <x v="47"/>
    <x v="4"/>
    <d v="2026-08-20T12:47:46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6"/>
    <x v="47"/>
    <x v="4"/>
    <d v="2026-08-20T12:47:46"/>
    <x v="94"/>
    <n v="1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7"/>
    <x v="47"/>
    <x v="4"/>
    <d v="2026-08-20T12:47:46"/>
    <x v="1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8"/>
    <x v="48"/>
    <x v="4"/>
    <d v="2026-08-20T12:47:4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9"/>
    <x v="48"/>
    <x v="4"/>
    <d v="2026-08-20T12:47:46"/>
    <x v="9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0"/>
    <x v="48"/>
    <x v="4"/>
    <d v="2026-08-20T12:47:46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2"/>
    <x v="48"/>
    <x v="4"/>
    <d v="2026-08-20T12:47:46"/>
    <x v="1"/>
    <n v="3"/>
    <n v="5"/>
    <m/>
    <m/>
    <m/>
    <n v="1"/>
    <n v="1"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4"/>
    <x v="48"/>
    <x v="4"/>
    <d v="2026-08-20T12:47:46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8"/>
    <x v="31"/>
    <x v="4"/>
    <d v="2026-08-20T12:47:47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9"/>
    <x v="31"/>
    <x v="4"/>
    <d v="2026-08-20T12:47:47"/>
    <x v="39"/>
    <m/>
    <m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0"/>
    <x v="31"/>
    <x v="4"/>
    <d v="2026-08-20T12:47:47"/>
    <x v="90"/>
    <m/>
    <m/>
    <m/>
    <m/>
    <m/>
    <m/>
    <m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1"/>
    <x v="31"/>
    <x v="4"/>
    <d v="2026-08-20T12:47:47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"/>
    <x v="31"/>
    <x v="4"/>
    <d v="2026-08-20T12:47:47"/>
    <x v="144"/>
    <n v="7"/>
    <n v="12"/>
    <m/>
    <m/>
    <n v="1"/>
    <n v="1"/>
    <n v="3"/>
    <n v="3"/>
    <n v="6"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4"/>
    <x v="31"/>
    <x v="4"/>
    <d v="2026-08-20T12:47:47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3"/>
    <x v="35"/>
    <x v="2"/>
    <d v="2026-08-20T12:47:39"/>
    <x v="43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4"/>
    <x v="35"/>
    <x v="2"/>
    <d v="2026-08-20T12:47:39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5"/>
    <x v="35"/>
    <x v="2"/>
    <d v="2026-08-20T12:47:39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4"/>
    <x v="38"/>
    <x v="7"/>
    <d v="2026-08-20T12:47:40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5"/>
    <x v="38"/>
    <x v="7"/>
    <d v="2026-08-20T12:47:4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6"/>
    <x v="38"/>
    <x v="7"/>
    <d v="2026-08-20T12:47:40"/>
    <x v="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7"/>
    <x v="38"/>
    <x v="7"/>
    <d v="2026-08-20T12:47:4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6"/>
    <x v="27"/>
    <x v="7"/>
    <d v="2026-08-20T12:47:41"/>
    <x v="414"/>
    <n v="3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6"/>
    <x v="33"/>
    <x v="4"/>
    <d v="2026-08-20T12:47:48"/>
    <x v="206"/>
    <n v="34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"/>
    <x v="33"/>
    <x v="4"/>
    <d v="2026-08-20T12:47:48"/>
    <x v="145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8"/>
    <x v="34"/>
    <x v="4"/>
    <d v="2026-08-20T12:47:4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9"/>
    <x v="34"/>
    <x v="4"/>
    <d v="2026-08-20T12:47:49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2"/>
    <x v="34"/>
    <x v="4"/>
    <d v="2026-08-20T12:47:49"/>
    <x v="14"/>
    <n v="4"/>
    <n v="3"/>
    <m/>
    <m/>
    <m/>
    <n v="1"/>
    <n v="0"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4"/>
    <x v="34"/>
    <x v="4"/>
    <d v="2026-08-20T12:47:49"/>
    <x v="20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5"/>
    <x v="34"/>
    <x v="4"/>
    <d v="2026-08-20T12:47:4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6"/>
    <x v="34"/>
    <x v="4"/>
    <d v="2026-08-20T12:47:49"/>
    <x v="201"/>
    <n v="2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"/>
    <x v="51"/>
    <x v="0"/>
    <d v="2026-08-20T12:47:48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25"/>
    <x v="51"/>
    <x v="0"/>
    <d v="2026-08-20T12:47:48"/>
    <x v="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8"/>
    <x v="33"/>
    <x v="4"/>
    <d v="2026-08-20T12:47:48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9"/>
    <x v="33"/>
    <x v="4"/>
    <d v="2026-08-20T12:47:48"/>
    <x v="132"/>
    <m/>
    <m/>
    <m/>
    <m/>
    <m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0"/>
    <x v="33"/>
    <x v="4"/>
    <d v="2026-08-20T12:47:48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1"/>
    <x v="33"/>
    <x v="4"/>
    <d v="2026-08-20T12:47:48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0"/>
    <x v="33"/>
    <x v="4"/>
    <d v="2026-08-20T12:47:48"/>
    <x v="0"/>
    <m/>
    <m/>
    <m/>
    <n v="2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"/>
    <x v="33"/>
    <x v="4"/>
    <d v="2026-08-20T12:47:48"/>
    <x v="0"/>
    <m/>
    <m/>
    <m/>
    <n v="2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6"/>
    <x v="42"/>
    <x v="9"/>
    <d v="2026-08-20T12:47:49"/>
    <x v="335"/>
    <n v="65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"/>
    <x v="42"/>
    <x v="9"/>
    <d v="2026-08-20T12:47:49"/>
    <x v="144"/>
    <n v="1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8"/>
    <x v="43"/>
    <x v="9"/>
    <d v="2026-08-20T12:47:5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9"/>
    <x v="43"/>
    <x v="9"/>
    <d v="2026-08-20T12:47:50"/>
    <x v="43"/>
    <m/>
    <m/>
    <m/>
    <m/>
    <m/>
    <n v="2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2"/>
    <x v="43"/>
    <x v="9"/>
    <d v="2026-08-20T12:47:50"/>
    <x v="43"/>
    <n v="1"/>
    <n v="1"/>
    <m/>
    <m/>
    <m/>
    <n v="1"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4"/>
    <x v="43"/>
    <x v="9"/>
    <d v="2026-08-20T12:47:50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5"/>
    <x v="43"/>
    <x v="9"/>
    <d v="2026-08-20T12:47:5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6"/>
    <x v="43"/>
    <x v="9"/>
    <d v="2026-08-20T12:47:50"/>
    <x v="216"/>
    <n v="23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6"/>
    <x v="57"/>
    <x v="10"/>
    <d v="2026-08-20T12:47:52"/>
    <x v="211"/>
    <n v="3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7"/>
    <x v="57"/>
    <x v="10"/>
    <d v="2026-08-20T12:47:52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8"/>
    <x v="60"/>
    <x v="10"/>
    <d v="2026-08-20T12:47:53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9"/>
    <x v="60"/>
    <x v="10"/>
    <d v="2026-08-20T12:47:53"/>
    <x v="39"/>
    <m/>
    <m/>
    <m/>
    <m/>
    <m/>
    <n v="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10"/>
    <x v="60"/>
    <x v="10"/>
    <d v="2026-08-20T12:47:53"/>
    <x v="69"/>
    <m/>
    <m/>
    <m/>
    <m/>
    <m/>
    <m/>
    <m/>
    <n v="3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2"/>
    <x v="60"/>
    <x v="10"/>
    <d v="2026-08-20T12:47:53"/>
    <x v="15"/>
    <n v="3"/>
    <n v="13"/>
    <m/>
    <m/>
    <m/>
    <n v="1"/>
    <n v="2"/>
    <n v="4"/>
    <n v="5"/>
    <n v="3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4"/>
    <x v="60"/>
    <x v="10"/>
    <d v="2026-08-20T12:47:53"/>
    <x v="76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5"/>
    <x v="60"/>
    <x v="10"/>
    <d v="2026-08-20T12:47:53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6"/>
    <x v="40"/>
    <x v="9"/>
    <d v="2026-08-20T12:47:42"/>
    <x v="407"/>
    <n v="77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"/>
    <x v="41"/>
    <x v="9"/>
    <d v="2026-08-20T12:47:42"/>
    <x v="137"/>
    <n v="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25"/>
    <x v="41"/>
    <x v="9"/>
    <d v="2026-08-20T12:47:42"/>
    <x v="18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34"/>
    <x v="41"/>
    <x v="9"/>
    <d v="2026-08-20T12:47:42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5"/>
    <x v="28"/>
    <x v="9"/>
    <d v="2026-08-20T12:47:4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6"/>
    <x v="28"/>
    <x v="9"/>
    <d v="2026-08-20T12:47:43"/>
    <x v="179"/>
    <n v="54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7"/>
    <x v="28"/>
    <x v="9"/>
    <d v="2026-08-20T12:47:43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4"/>
    <x v="44"/>
    <x v="9"/>
    <d v="2026-08-20T12:47:43"/>
    <x v="20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"/>
    <x v="33"/>
    <x v="4"/>
    <d v="2026-08-20T12:47:48"/>
    <x v="63"/>
    <n v="10"/>
    <n v="20"/>
    <m/>
    <m/>
    <n v="2"/>
    <n v="3"/>
    <n v="3"/>
    <n v="9"/>
    <n v="1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3"/>
    <x v="33"/>
    <x v="4"/>
    <d v="2026-08-20T12:47:48"/>
    <x v="2"/>
    <n v="3"/>
    <n v="0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"/>
    <x v="34"/>
    <x v="4"/>
    <d v="2026-08-20T12:47:49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8"/>
    <x v="42"/>
    <x v="9"/>
    <d v="2026-08-20T12:47:49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9"/>
    <x v="42"/>
    <x v="9"/>
    <d v="2026-08-20T12:47:49"/>
    <x v="1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10"/>
    <x v="42"/>
    <x v="9"/>
    <d v="2026-08-20T12:47:49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2"/>
    <x v="42"/>
    <x v="9"/>
    <d v="2026-08-20T12:47:49"/>
    <x v="145"/>
    <n v="2"/>
    <n v="7"/>
    <m/>
    <m/>
    <m/>
    <n v="2"/>
    <m/>
    <n v="3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4"/>
    <x v="42"/>
    <x v="9"/>
    <d v="2026-08-20T12:47:49"/>
    <x v="33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6"/>
    <x v="62"/>
    <x v="10"/>
    <d v="2026-08-20T12:47:54"/>
    <x v="63"/>
    <n v="9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7"/>
    <x v="62"/>
    <x v="10"/>
    <d v="2026-08-20T12:47:54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8"/>
    <x v="63"/>
    <x v="10"/>
    <d v="2026-08-20T12:47:54"/>
    <x v="43"/>
    <m/>
    <m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9"/>
    <x v="63"/>
    <x v="10"/>
    <d v="2026-08-20T12:47:54"/>
    <x v="39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2"/>
    <x v="63"/>
    <x v="10"/>
    <d v="2026-08-20T12:47:54"/>
    <x v="9"/>
    <n v="6"/>
    <n v="4"/>
    <m/>
    <m/>
    <m/>
    <n v="0"/>
    <n v="1"/>
    <n v="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4"/>
    <x v="63"/>
    <x v="10"/>
    <d v="2026-08-20T12:47:54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5"/>
    <x v="63"/>
    <x v="10"/>
    <d v="2026-08-20T12:47:54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6"/>
    <x v="63"/>
    <x v="10"/>
    <d v="2026-08-20T12:47:54"/>
    <x v="170"/>
    <n v="2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4"/>
    <x v="55"/>
    <x v="5"/>
    <d v="2026-08-20T12:47:50"/>
    <x v="141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6"/>
    <x v="55"/>
    <x v="5"/>
    <d v="2026-08-20T12:47:50"/>
    <x v="141"/>
    <n v="3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8"/>
    <x v="56"/>
    <x v="0"/>
    <d v="2026-08-20T12:47:51"/>
    <x v="0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"/>
    <x v="56"/>
    <x v="0"/>
    <d v="2026-08-20T12:47:51"/>
    <x v="117"/>
    <m/>
    <m/>
    <m/>
    <m/>
    <m/>
    <n v="2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0"/>
    <x v="56"/>
    <x v="0"/>
    <d v="2026-08-20T12:47:51"/>
    <x v="90"/>
    <m/>
    <m/>
    <m/>
    <m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"/>
    <x v="56"/>
    <x v="0"/>
    <d v="2026-08-20T12:47:51"/>
    <x v="117"/>
    <n v="4"/>
    <n v="9"/>
    <m/>
    <m/>
    <m/>
    <m/>
    <n v="3"/>
    <n v="1"/>
    <n v="5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4"/>
    <x v="56"/>
    <x v="0"/>
    <d v="2026-08-20T12:47:51"/>
    <x v="516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"/>
    <x v="56"/>
    <x v="0"/>
    <d v="2026-08-20T12:47:51"/>
    <x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5"/>
    <x v="44"/>
    <x v="9"/>
    <d v="2026-08-20T12:47:4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6"/>
    <x v="44"/>
    <x v="9"/>
    <d v="2026-08-20T12:47:43"/>
    <x v="204"/>
    <n v="3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4"/>
    <x v="29"/>
    <x v="4"/>
    <d v="2026-08-20T12:47:44"/>
    <x v="19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5"/>
    <x v="29"/>
    <x v="4"/>
    <d v="2026-08-20T12:47:4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6"/>
    <x v="29"/>
    <x v="4"/>
    <d v="2026-08-20T12:47:44"/>
    <x v="199"/>
    <n v="2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7"/>
    <x v="29"/>
    <x v="4"/>
    <d v="2026-08-20T12:47:44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7"/>
    <x v="30"/>
    <x v="4"/>
    <d v="2026-08-20T12:47:45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25"/>
    <x v="30"/>
    <x v="4"/>
    <d v="2026-08-20T12:47:45"/>
    <x v="14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6"/>
    <x v="56"/>
    <x v="0"/>
    <d v="2026-08-20T12:47:51"/>
    <x v="516"/>
    <n v="41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"/>
    <x v="56"/>
    <x v="0"/>
    <d v="2026-08-20T12:47:51"/>
    <x v="9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9"/>
    <x v="49"/>
    <x v="5"/>
    <d v="2026-08-20T12:47:51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2"/>
    <x v="49"/>
    <x v="5"/>
    <d v="2026-08-20T12:47:51"/>
    <x v="43"/>
    <m/>
    <n v="2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4"/>
    <x v="49"/>
    <x v="5"/>
    <d v="2026-08-20T12:47:51"/>
    <x v="202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6"/>
    <x v="49"/>
    <x v="5"/>
    <d v="2026-08-20T12:47:51"/>
    <x v="202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8"/>
    <x v="50"/>
    <x v="10"/>
    <d v="2026-08-20T12:47:52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9"/>
    <x v="50"/>
    <x v="10"/>
    <d v="2026-08-20T12:47:52"/>
    <x v="15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6"/>
    <x v="65"/>
    <x v="6"/>
    <d v="2026-08-20T12:47:55"/>
    <x v="130"/>
    <n v="78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"/>
    <x v="65"/>
    <x v="6"/>
    <d v="2026-08-20T12:47:55"/>
    <x v="57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9"/>
    <x v="66"/>
    <x v="6"/>
    <d v="2026-08-20T12:47:56"/>
    <x v="1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"/>
    <x v="66"/>
    <x v="6"/>
    <d v="2026-08-20T12:47:56"/>
    <x v="69"/>
    <n v="2"/>
    <n v="2"/>
    <m/>
    <m/>
    <m/>
    <m/>
    <m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4"/>
    <x v="66"/>
    <x v="6"/>
    <d v="2026-08-20T12:47:56"/>
    <x v="213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5"/>
    <x v="66"/>
    <x v="6"/>
    <d v="2026-08-20T12:47:56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6"/>
    <x v="66"/>
    <x v="6"/>
    <d v="2026-08-20T12:47:56"/>
    <x v="213"/>
    <n v="43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7"/>
    <x v="66"/>
    <x v="6"/>
    <d v="2026-08-20T12:47:56"/>
    <x v="145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8"/>
    <x v="57"/>
    <x v="10"/>
    <d v="2026-08-20T12:47:5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9"/>
    <x v="57"/>
    <x v="10"/>
    <d v="2026-08-20T12:47:52"/>
    <x v="4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6"/>
    <x v="60"/>
    <x v="10"/>
    <d v="2026-08-20T12:47:53"/>
    <x v="76"/>
    <n v="24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"/>
    <x v="60"/>
    <x v="10"/>
    <d v="2026-08-20T12:47:53"/>
    <x v="9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4"/>
    <x v="61"/>
    <x v="10"/>
    <d v="2026-08-20T12:47:53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5"/>
    <x v="61"/>
    <x v="10"/>
    <d v="2026-08-20T12:47:53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27"/>
    <x v="61"/>
    <x v="10"/>
    <d v="2026-08-20T12:47:5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6"/>
    <x v="61"/>
    <x v="10"/>
    <d v="2026-08-20T12:47:53"/>
    <x v="18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2"/>
    <x v="46"/>
    <x v="4"/>
    <d v="2026-08-20T12:47:45"/>
    <x v="145"/>
    <n v="7"/>
    <n v="2"/>
    <m/>
    <m/>
    <m/>
    <n v="1"/>
    <n v="2"/>
    <n v="5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4"/>
    <x v="46"/>
    <x v="4"/>
    <d v="2026-08-20T12:47:45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5"/>
    <x v="46"/>
    <x v="4"/>
    <d v="2026-08-20T12:47:45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5"/>
    <x v="48"/>
    <x v="4"/>
    <d v="2026-08-20T12:47:46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6"/>
    <x v="48"/>
    <x v="4"/>
    <d v="2026-08-20T12:47:46"/>
    <x v="122"/>
    <n v="2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"/>
    <x v="48"/>
    <x v="4"/>
    <d v="2026-08-20T12:47:46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5"/>
    <x v="31"/>
    <x v="4"/>
    <d v="2026-08-20T12:47:4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6"/>
    <x v="31"/>
    <x v="4"/>
    <d v="2026-08-20T12:47:47"/>
    <x v="198"/>
    <n v="37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7"/>
    <x v="61"/>
    <x v="10"/>
    <d v="2026-08-20T12:47:53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28"/>
    <x v="61"/>
    <x v="10"/>
    <d v="2026-08-20T12:47:53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8"/>
    <x v="62"/>
    <x v="10"/>
    <d v="2026-08-20T12:47:54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9"/>
    <x v="62"/>
    <x v="10"/>
    <d v="2026-08-20T12:47:54"/>
    <x v="26"/>
    <m/>
    <m/>
    <m/>
    <m/>
    <m/>
    <n v="1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11"/>
    <x v="62"/>
    <x v="10"/>
    <d v="2026-08-20T12:47:54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0"/>
    <x v="62"/>
    <x v="10"/>
    <d v="2026-08-20T12:47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1"/>
    <x v="62"/>
    <x v="10"/>
    <d v="2026-08-20T12:47:5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2"/>
    <x v="62"/>
    <x v="10"/>
    <d v="2026-08-20T12:47:54"/>
    <x v="10"/>
    <n v="7"/>
    <n v="7"/>
    <m/>
    <n v="1"/>
    <m/>
    <n v="3"/>
    <n v="1"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6"/>
    <x v="54"/>
    <x v="11"/>
    <d v="2026-08-20T12:47:57"/>
    <x v="173"/>
    <n v="2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7"/>
    <x v="54"/>
    <x v="11"/>
    <d v="2026-08-20T12:47:57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8"/>
    <x v="58"/>
    <x v="11"/>
    <d v="2026-08-20T12:47:58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9"/>
    <x v="58"/>
    <x v="11"/>
    <d v="2026-08-20T12:47:58"/>
    <x v="95"/>
    <m/>
    <m/>
    <m/>
    <m/>
    <m/>
    <n v="28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10"/>
    <x v="58"/>
    <x v="11"/>
    <d v="2026-08-20T12:47:58"/>
    <x v="9"/>
    <m/>
    <m/>
    <m/>
    <m/>
    <m/>
    <m/>
    <m/>
    <n v="5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11"/>
    <x v="58"/>
    <x v="11"/>
    <d v="2026-08-20T12:47:58"/>
    <x v="277"/>
    <m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2"/>
    <x v="58"/>
    <x v="11"/>
    <d v="2026-08-20T12:47:58"/>
    <x v="132"/>
    <n v="13"/>
    <n v="25"/>
    <m/>
    <n v="2"/>
    <n v="2"/>
    <n v="3"/>
    <n v="4"/>
    <n v="14"/>
    <n v="5"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16"/>
    <x v="58"/>
    <x v="11"/>
    <d v="2026-08-20T12:47:58"/>
    <x v="1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7"/>
    <x v="63"/>
    <x v="10"/>
    <d v="2026-08-20T12:47:54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9"/>
    <x v="64"/>
    <x v="10"/>
    <d v="2026-08-20T12:47:5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11"/>
    <x v="64"/>
    <x v="10"/>
    <d v="2026-08-20T12:47:55"/>
    <x v="11"/>
    <n v="1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"/>
    <x v="64"/>
    <x v="10"/>
    <d v="2026-08-20T12:47:55"/>
    <x v="43"/>
    <n v="1"/>
    <n v="1"/>
    <m/>
    <m/>
    <n v="1"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4"/>
    <x v="64"/>
    <x v="10"/>
    <d v="2026-08-20T12:47:55"/>
    <x v="19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5"/>
    <x v="64"/>
    <x v="10"/>
    <d v="2026-08-20T12:47:5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6"/>
    <x v="64"/>
    <x v="10"/>
    <d v="2026-08-20T12:47:55"/>
    <x v="190"/>
    <n v="14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"/>
    <x v="64"/>
    <x v="10"/>
    <d v="2026-08-20T12:47:55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10"/>
    <x v="51"/>
    <x v="0"/>
    <d v="2026-08-20T12:47:48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11"/>
    <x v="51"/>
    <x v="0"/>
    <d v="2026-08-20T12:47:48"/>
    <x v="41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2"/>
    <x v="51"/>
    <x v="0"/>
    <d v="2026-08-20T12:47:48"/>
    <x v="10"/>
    <n v="5"/>
    <n v="9"/>
    <n v="1"/>
    <m/>
    <m/>
    <n v="1"/>
    <n v="2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4"/>
    <x v="51"/>
    <x v="0"/>
    <d v="2026-08-20T12:47:48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5"/>
    <x v="51"/>
    <x v="0"/>
    <d v="2026-08-20T12:47:48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6"/>
    <x v="51"/>
    <x v="0"/>
    <d v="2026-08-20T12:47:48"/>
    <x v="200"/>
    <n v="3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4"/>
    <x v="33"/>
    <x v="4"/>
    <d v="2026-08-20T12:47:48"/>
    <x v="206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5"/>
    <x v="33"/>
    <x v="4"/>
    <d v="2026-08-20T12:47:4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8"/>
    <x v="65"/>
    <x v="6"/>
    <d v="2026-08-20T12:47:55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9"/>
    <x v="65"/>
    <x v="6"/>
    <d v="2026-08-20T12:47:55"/>
    <x v="10"/>
    <m/>
    <m/>
    <m/>
    <m/>
    <m/>
    <n v="8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8"/>
    <x v="52"/>
    <x v="11"/>
    <d v="2026-08-20T12:47:5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9"/>
    <x v="52"/>
    <x v="11"/>
    <d v="2026-08-20T12:47:56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10"/>
    <x v="52"/>
    <x v="11"/>
    <d v="2026-08-20T12:47:56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11"/>
    <x v="52"/>
    <x v="11"/>
    <d v="2026-08-20T12:47:56"/>
    <x v="80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2"/>
    <x v="52"/>
    <x v="11"/>
    <d v="2026-08-20T12:47:56"/>
    <x v="86"/>
    <n v="6"/>
    <n v="5"/>
    <n v="1"/>
    <m/>
    <n v="1"/>
    <n v="1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4"/>
    <x v="52"/>
    <x v="11"/>
    <d v="2026-08-20T12:47:56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5"/>
    <x v="52"/>
    <x v="11"/>
    <d v="2026-08-20T12:47:5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6"/>
    <x v="52"/>
    <x v="11"/>
    <d v="2026-08-20T12:47:56"/>
    <x v="216"/>
    <n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8"/>
    <x v="53"/>
    <x v="11"/>
    <d v="2026-08-20T12:47:57"/>
    <x v="9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9"/>
    <x v="53"/>
    <x v="11"/>
    <d v="2026-08-20T12:47:57"/>
    <x v="190"/>
    <m/>
    <m/>
    <m/>
    <m/>
    <m/>
    <n v="1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10"/>
    <x v="53"/>
    <x v="11"/>
    <d v="2026-08-20T12:47:57"/>
    <x v="2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11"/>
    <x v="53"/>
    <x v="11"/>
    <d v="2026-08-20T12:47:57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2"/>
    <x v="53"/>
    <x v="11"/>
    <d v="2026-08-20T12:47:57"/>
    <x v="137"/>
    <n v="11"/>
    <n v="14"/>
    <m/>
    <m/>
    <n v="2"/>
    <n v="1"/>
    <n v="4"/>
    <n v="8"/>
    <n v="7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4"/>
    <x v="53"/>
    <x v="11"/>
    <d v="2026-08-20T12:47:57"/>
    <x v="186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6"/>
    <x v="59"/>
    <x v="11"/>
    <d v="2026-08-20T12:47:59"/>
    <x v="98"/>
    <n v="2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7"/>
    <x v="59"/>
    <x v="11"/>
    <d v="2026-08-20T12:47:5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8"/>
    <x v="67"/>
    <x v="11"/>
    <d v="2026-08-20T12:47:59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9"/>
    <x v="67"/>
    <x v="11"/>
    <d v="2026-08-20T12:47:59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10"/>
    <x v="67"/>
    <x v="11"/>
    <d v="2026-08-20T12:47:5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2"/>
    <x v="67"/>
    <x v="11"/>
    <d v="2026-08-20T12:47:59"/>
    <x v="1"/>
    <n v="3"/>
    <n v="5"/>
    <m/>
    <m/>
    <m/>
    <n v="1"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4"/>
    <x v="67"/>
    <x v="11"/>
    <d v="2026-08-20T12:47:59"/>
    <x v="194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5"/>
    <x v="67"/>
    <x v="11"/>
    <d v="2026-08-20T12:47:59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5"/>
    <x v="42"/>
    <x v="9"/>
    <d v="2026-08-20T12:47:49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7"/>
    <x v="43"/>
    <x v="9"/>
    <d v="2026-08-20T12:47:50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5"/>
    <x v="56"/>
    <x v="0"/>
    <d v="2026-08-20T12:47:51"/>
    <x v="26"/>
    <n v="8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2"/>
    <x v="50"/>
    <x v="10"/>
    <d v="2026-08-20T12:47:52"/>
    <x v="86"/>
    <n v="6"/>
    <n v="5"/>
    <m/>
    <m/>
    <m/>
    <n v="1"/>
    <n v="2"/>
    <n v="5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4"/>
    <x v="50"/>
    <x v="10"/>
    <d v="2026-08-20T12:47:52"/>
    <x v="517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5"/>
    <x v="50"/>
    <x v="10"/>
    <d v="2026-08-20T12:47:52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6"/>
    <x v="50"/>
    <x v="10"/>
    <d v="2026-08-20T12:47:52"/>
    <x v="517"/>
    <n v="53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7"/>
    <x v="50"/>
    <x v="10"/>
    <d v="2026-08-20T12:47:52"/>
    <x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8"/>
    <x v="54"/>
    <x v="11"/>
    <d v="2026-08-20T12:47:57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9"/>
    <x v="54"/>
    <x v="11"/>
    <d v="2026-08-20T12:47:57"/>
    <x v="69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17"/>
    <x v="58"/>
    <x v="11"/>
    <d v="2026-08-20T12:47:58"/>
    <x v="1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20"/>
    <x v="58"/>
    <x v="11"/>
    <d v="2026-08-20T12:47:58"/>
    <x v="1"/>
    <n v="4"/>
    <n v="4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4"/>
    <x v="58"/>
    <x v="11"/>
    <d v="2026-08-20T12:47:58"/>
    <x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5"/>
    <x v="58"/>
    <x v="11"/>
    <d v="2026-08-20T12:47:5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6"/>
    <x v="58"/>
    <x v="11"/>
    <d v="2026-08-20T12:47:58"/>
    <x v="6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7"/>
    <x v="58"/>
    <x v="11"/>
    <d v="2026-08-20T12:47:58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25"/>
    <x v="58"/>
    <x v="11"/>
    <d v="2026-08-20T12:47:58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8"/>
    <x v="59"/>
    <x v="11"/>
    <d v="2026-08-20T12:47:59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9"/>
    <x v="59"/>
    <x v="11"/>
    <d v="2026-08-20T12:47:59"/>
    <x v="187"/>
    <m/>
    <m/>
    <m/>
    <m/>
    <m/>
    <n v="1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10"/>
    <x v="59"/>
    <x v="11"/>
    <d v="2026-08-20T12:47:59"/>
    <x v="43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0"/>
    <x v="59"/>
    <x v="11"/>
    <d v="2026-08-20T12:47:5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1"/>
    <x v="59"/>
    <x v="11"/>
    <d v="2026-08-20T12:47:59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22"/>
    <x v="59"/>
    <x v="11"/>
    <d v="2026-08-20T12:47:59"/>
    <x v="11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2"/>
    <x v="59"/>
    <x v="11"/>
    <d v="2026-08-20T12:47:59"/>
    <x v="10"/>
    <n v="7"/>
    <n v="7"/>
    <m/>
    <m/>
    <m/>
    <m/>
    <n v="2"/>
    <n v="7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5"/>
    <x v="74"/>
    <x v="0"/>
    <d v="2026-08-20T12:48:00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4"/>
    <x v="74"/>
    <x v="0"/>
    <d v="2026-08-20T12:48:0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8"/>
    <x v="68"/>
    <x v="0"/>
    <d v="2026-08-20T12:48:01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9"/>
    <x v="68"/>
    <x v="0"/>
    <d v="2026-08-20T12:48:01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10"/>
    <x v="68"/>
    <x v="0"/>
    <d v="2026-08-20T12:48:01"/>
    <x v="90"/>
    <m/>
    <m/>
    <m/>
    <m/>
    <m/>
    <m/>
    <m/>
    <n v="2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11"/>
    <x v="68"/>
    <x v="0"/>
    <d v="2026-08-20T12:48:01"/>
    <x v="49"/>
    <m/>
    <n v="2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0"/>
    <x v="68"/>
    <x v="0"/>
    <d v="2026-08-20T12:48:0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1"/>
    <x v="68"/>
    <x v="0"/>
    <d v="2026-08-20T12:48:0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3"/>
    <x v="59"/>
    <x v="11"/>
    <d v="2026-08-20T12:47:59"/>
    <x v="43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15"/>
    <x v="59"/>
    <x v="11"/>
    <d v="2026-08-20T12:47:59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6"/>
    <x v="67"/>
    <x v="11"/>
    <d v="2026-08-20T12:47:59"/>
    <x v="194"/>
    <n v="35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7"/>
    <x v="67"/>
    <x v="11"/>
    <d v="2026-08-20T12:47:59"/>
    <x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8"/>
    <x v="72"/>
    <x v="11"/>
    <d v="2026-08-20T12:48:00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9"/>
    <x v="72"/>
    <x v="11"/>
    <d v="2026-08-20T12:48:00"/>
    <x v="70"/>
    <m/>
    <m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10"/>
    <x v="72"/>
    <x v="11"/>
    <d v="2026-08-20T12:48:00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11"/>
    <x v="72"/>
    <x v="11"/>
    <d v="2026-08-20T12:48:00"/>
    <x v="91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10"/>
    <x v="57"/>
    <x v="10"/>
    <d v="2026-08-20T12:47:52"/>
    <x v="69"/>
    <m/>
    <m/>
    <m/>
    <m/>
    <m/>
    <m/>
    <m/>
    <n v="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11"/>
    <x v="57"/>
    <x v="10"/>
    <d v="2026-08-20T12:47:52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2"/>
    <x v="57"/>
    <x v="10"/>
    <d v="2026-08-20T12:47:52"/>
    <x v="15"/>
    <n v="5"/>
    <n v="11"/>
    <n v="0"/>
    <n v="0"/>
    <n v="1"/>
    <n v="1"/>
    <n v="1"/>
    <n v="5"/>
    <n v="5"/>
    <n v="2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4"/>
    <x v="57"/>
    <x v="10"/>
    <d v="2026-08-20T12:47:52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5"/>
    <x v="57"/>
    <x v="10"/>
    <d v="2026-08-20T12:47:52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3"/>
    <x v="62"/>
    <x v="10"/>
    <d v="2026-08-20T12:47:54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4"/>
    <x v="62"/>
    <x v="10"/>
    <d v="2026-08-20T12:47:54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5"/>
    <x v="62"/>
    <x v="10"/>
    <d v="2026-08-20T12:47:54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2"/>
    <x v="72"/>
    <x v="11"/>
    <d v="2026-08-20T12:48:00"/>
    <x v="209"/>
    <n v="14"/>
    <n v="27"/>
    <m/>
    <m/>
    <n v="6"/>
    <n v="6"/>
    <n v="5"/>
    <n v="10"/>
    <n v="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4"/>
    <x v="72"/>
    <x v="11"/>
    <d v="2026-08-20T12:48:00"/>
    <x v="77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"/>
    <x v="74"/>
    <x v="0"/>
    <d v="2026-08-20T12:48:00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9"/>
    <x v="74"/>
    <x v="0"/>
    <d v="2026-08-20T12:48:00"/>
    <x v="69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0"/>
    <x v="74"/>
    <x v="0"/>
    <d v="2026-08-20T12:48:0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1"/>
    <x v="74"/>
    <x v="0"/>
    <d v="2026-08-20T12:48:0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"/>
    <x v="74"/>
    <x v="0"/>
    <d v="2026-08-20T12:48:00"/>
    <x v="2"/>
    <n v="1"/>
    <n v="2"/>
    <m/>
    <m/>
    <m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"/>
    <x v="74"/>
    <x v="0"/>
    <d v="2026-08-20T12:48:00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"/>
    <x v="70"/>
    <x v="0"/>
    <d v="2026-08-20T12:48:02"/>
    <x v="1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25"/>
    <x v="70"/>
    <x v="0"/>
    <d v="2026-08-20T12:48:02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9"/>
    <x v="0"/>
    <x v="0"/>
    <d v="2026-08-20T12:48:02"/>
    <x v="86"/>
    <m/>
    <m/>
    <m/>
    <m/>
    <m/>
    <n v="6"/>
    <n v="4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0"/>
    <x v="0"/>
    <x v="0"/>
    <d v="2026-08-20T12:48:02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"/>
    <x v="0"/>
    <x v="0"/>
    <d v="2026-08-20T12:48:02"/>
    <x v="1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"/>
    <x v="0"/>
    <x v="0"/>
    <d v="2026-08-20T12:48:02"/>
    <x v="0"/>
    <n v="4"/>
    <n v="2"/>
    <m/>
    <m/>
    <m/>
    <m/>
    <m/>
    <n v="3"/>
    <n v="2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"/>
    <x v="0"/>
    <x v="0"/>
    <d v="2026-08-20T12:48:02"/>
    <x v="69"/>
    <n v="3"/>
    <n v="1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"/>
    <x v="0"/>
    <x v="0"/>
    <d v="2026-08-20T12:48:02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2"/>
    <x v="68"/>
    <x v="0"/>
    <d v="2026-08-20T12:48:01"/>
    <x v="10"/>
    <n v="4"/>
    <n v="10"/>
    <m/>
    <n v="1"/>
    <n v="2"/>
    <n v="3"/>
    <m/>
    <n v="2"/>
    <n v="1"/>
    <n v="2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3"/>
    <x v="68"/>
    <x v="0"/>
    <d v="2026-08-20T12:48:01"/>
    <x v="30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8"/>
    <x v="69"/>
    <x v="0"/>
    <d v="2026-08-20T12:48:01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9"/>
    <x v="69"/>
    <x v="0"/>
    <d v="2026-08-20T12:48:01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2"/>
    <x v="69"/>
    <x v="0"/>
    <d v="2026-08-20T12:48:01"/>
    <x v="2"/>
    <m/>
    <n v="3"/>
    <m/>
    <m/>
    <m/>
    <n v="1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4"/>
    <x v="69"/>
    <x v="0"/>
    <d v="2026-08-20T12:48:01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5"/>
    <x v="69"/>
    <x v="0"/>
    <d v="2026-08-20T12:48:0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6"/>
    <x v="69"/>
    <x v="0"/>
    <d v="2026-08-20T12:48:01"/>
    <x v="208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"/>
    <x v="82"/>
    <x v="0"/>
    <d v="2026-08-20T12:48:04"/>
    <x v="57"/>
    <n v="15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5"/>
    <x v="82"/>
    <x v="0"/>
    <d v="2026-08-20T12:48:04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8"/>
    <x v="85"/>
    <x v="12"/>
    <d v="2026-08-20T12:48:04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9"/>
    <x v="85"/>
    <x v="12"/>
    <d v="2026-08-20T12:48:04"/>
    <x v="202"/>
    <m/>
    <m/>
    <m/>
    <m/>
    <m/>
    <n v="1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0"/>
    <x v="85"/>
    <x v="12"/>
    <d v="2026-08-20T12:48:04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1"/>
    <x v="85"/>
    <x v="12"/>
    <d v="2026-08-20T12:48:04"/>
    <x v="11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"/>
    <x v="85"/>
    <x v="12"/>
    <d v="2026-08-20T12:48:04"/>
    <x v="21"/>
    <n v="13"/>
    <n v="11"/>
    <n v="2"/>
    <n v="1"/>
    <m/>
    <n v="1"/>
    <n v="3"/>
    <n v="8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4"/>
    <x v="85"/>
    <x v="12"/>
    <d v="2026-08-20T12:48:04"/>
    <x v="10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8"/>
    <x v="70"/>
    <x v="0"/>
    <d v="2026-08-20T12:48:02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9"/>
    <x v="70"/>
    <x v="0"/>
    <d v="2026-08-20T12:48:02"/>
    <x v="9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"/>
    <x v="0"/>
    <x v="0"/>
    <d v="2026-08-20T12:48:02"/>
    <x v="3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6"/>
    <x v="0"/>
    <x v="0"/>
    <d v="2026-08-20T12:48:02"/>
    <x v="179"/>
    <n v="51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"/>
    <x v="0"/>
    <x v="0"/>
    <d v="2026-08-20T12:48:02"/>
    <x v="39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5"/>
    <x v="0"/>
    <x v="0"/>
    <d v="2026-08-20T12:48:02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8"/>
    <x v="71"/>
    <x v="0"/>
    <d v="2026-08-20T12:48:03"/>
    <x v="0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9"/>
    <x v="71"/>
    <x v="0"/>
    <d v="2026-08-20T12:48:03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"/>
    <x v="65"/>
    <x v="6"/>
    <d v="2026-08-20T12:47:55"/>
    <x v="10"/>
    <n v="7"/>
    <n v="7"/>
    <m/>
    <m/>
    <m/>
    <n v="3"/>
    <n v="4"/>
    <n v="4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4"/>
    <x v="65"/>
    <x v="6"/>
    <d v="2026-08-20T12:47:55"/>
    <x v="13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5"/>
    <x v="65"/>
    <x v="6"/>
    <d v="2026-08-20T12:47:55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"/>
    <x v="52"/>
    <x v="11"/>
    <d v="2026-08-20T12:47:56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6"/>
    <x v="53"/>
    <x v="11"/>
    <d v="2026-08-20T12:47:57"/>
    <x v="186"/>
    <n v="46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2"/>
    <x v="54"/>
    <x v="11"/>
    <d v="2026-08-20T12:47:57"/>
    <x v="2"/>
    <n v="1"/>
    <n v="2"/>
    <m/>
    <m/>
    <m/>
    <n v="1"/>
    <m/>
    <n v="1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4"/>
    <x v="54"/>
    <x v="11"/>
    <d v="2026-08-20T12:47:57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5"/>
    <x v="54"/>
    <x v="11"/>
    <d v="2026-08-20T12:47:57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6"/>
    <x v="86"/>
    <x v="12"/>
    <d v="2026-08-20T12:48:05"/>
    <x v="192"/>
    <n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7"/>
    <x v="86"/>
    <x v="12"/>
    <d v="2026-08-20T12:48:05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8"/>
    <x v="75"/>
    <x v="12"/>
    <d v="2026-08-20T12:48:05"/>
    <x v="4"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9"/>
    <x v="75"/>
    <x v="12"/>
    <d v="2026-08-20T12:48:05"/>
    <x v="63"/>
    <m/>
    <m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10"/>
    <x v="75"/>
    <x v="12"/>
    <d v="2026-08-20T12:48:05"/>
    <x v="90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11"/>
    <x v="75"/>
    <x v="12"/>
    <d v="2026-08-20T12:48:05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2"/>
    <x v="75"/>
    <x v="12"/>
    <d v="2026-08-20T12:48:05"/>
    <x v="202"/>
    <n v="10"/>
    <n v="21"/>
    <n v="0"/>
    <n v="0"/>
    <n v="1"/>
    <n v="5"/>
    <n v="5"/>
    <n v="8"/>
    <n v="8"/>
    <n v="3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4"/>
    <x v="75"/>
    <x v="12"/>
    <d v="2026-08-20T12:48:05"/>
    <x v="21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5"/>
    <x v="71"/>
    <x v="0"/>
    <d v="2026-08-20T12:48:03"/>
    <x v="9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34"/>
    <x v="71"/>
    <x v="0"/>
    <d v="2026-08-20T12:48:0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8"/>
    <x v="73"/>
    <x v="0"/>
    <d v="2026-08-20T12:48:0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9"/>
    <x v="73"/>
    <x v="0"/>
    <d v="2026-08-20T12:48:03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10"/>
    <x v="73"/>
    <x v="0"/>
    <d v="2026-08-20T12:48:03"/>
    <x v="69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2"/>
    <x v="73"/>
    <x v="0"/>
    <d v="2026-08-20T12:48:03"/>
    <x v="90"/>
    <n v="2"/>
    <n v="3"/>
    <m/>
    <m/>
    <m/>
    <n v="1"/>
    <m/>
    <m/>
    <n v="1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4"/>
    <x v="73"/>
    <x v="0"/>
    <d v="2026-08-20T12:48:03"/>
    <x v="21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5"/>
    <x v="73"/>
    <x v="0"/>
    <d v="2026-08-20T12:48:03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11"/>
    <x v="71"/>
    <x v="0"/>
    <d v="2026-08-20T12:48:03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"/>
    <x v="71"/>
    <x v="0"/>
    <d v="2026-08-20T12:48:03"/>
    <x v="145"/>
    <n v="7"/>
    <n v="2"/>
    <m/>
    <m/>
    <n v="2"/>
    <n v="1"/>
    <n v="2"/>
    <n v="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6"/>
    <x v="73"/>
    <x v="0"/>
    <d v="2026-08-20T12:48:03"/>
    <x v="216"/>
    <n v="18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7"/>
    <x v="73"/>
    <x v="0"/>
    <d v="2026-08-20T12:48:03"/>
    <x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25"/>
    <x v="73"/>
    <x v="0"/>
    <d v="2026-08-20T12:48:03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"/>
    <x v="82"/>
    <x v="0"/>
    <d v="2026-08-20T12:48:0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9"/>
    <x v="82"/>
    <x v="0"/>
    <d v="2026-08-20T12:48:04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"/>
    <x v="82"/>
    <x v="0"/>
    <d v="2026-08-20T12:48:04"/>
    <x v="90"/>
    <n v="4"/>
    <n v="1"/>
    <m/>
    <m/>
    <m/>
    <m/>
    <n v="1"/>
    <n v="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6"/>
    <x v="77"/>
    <x v="12"/>
    <d v="2026-08-20T12:48:06"/>
    <x v="55"/>
    <n v="38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"/>
    <x v="77"/>
    <x v="12"/>
    <d v="2026-08-20T12:48:06"/>
    <x v="1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8"/>
    <x v="78"/>
    <x v="12"/>
    <d v="2026-08-20T12:48:07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9"/>
    <x v="78"/>
    <x v="12"/>
    <d v="2026-08-20T12:48:07"/>
    <x v="39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10"/>
    <x v="78"/>
    <x v="12"/>
    <d v="2026-08-20T12:48:07"/>
    <x v="69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11"/>
    <x v="78"/>
    <x v="12"/>
    <d v="2026-08-20T12:48:07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2"/>
    <x v="78"/>
    <x v="12"/>
    <d v="2026-08-20T12:48:07"/>
    <x v="13"/>
    <n v="6"/>
    <n v="9"/>
    <m/>
    <n v="1"/>
    <m/>
    <n v="2"/>
    <n v="6"/>
    <n v="3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4"/>
    <x v="78"/>
    <x v="12"/>
    <d v="2026-08-20T12:48:07"/>
    <x v="301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4"/>
    <x v="81"/>
    <x v="3"/>
    <d v="2026-08-20T12:48:08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6"/>
    <x v="81"/>
    <x v="3"/>
    <d v="2026-08-20T12:48:08"/>
    <x v="68"/>
    <n v="1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9"/>
    <x v="93"/>
    <x v="3"/>
    <d v="2026-08-20T12:48:09"/>
    <x v="69"/>
    <m/>
    <m/>
    <m/>
    <m/>
    <m/>
    <n v="0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2"/>
    <x v="93"/>
    <x v="3"/>
    <d v="2026-08-20T12:48:09"/>
    <x v="43"/>
    <n v="1"/>
    <n v="1"/>
    <n v="0"/>
    <n v="0"/>
    <n v="0"/>
    <n v="0"/>
    <n v="0"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4"/>
    <x v="93"/>
    <x v="3"/>
    <d v="2026-08-20T12:48:09"/>
    <x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6"/>
    <x v="93"/>
    <x v="3"/>
    <d v="2026-08-20T12:48:09"/>
    <x v="13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8"/>
    <x v="83"/>
    <x v="3"/>
    <d v="2026-08-20T12:48:09"/>
    <x v="39"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"/>
    <x v="83"/>
    <x v="3"/>
    <d v="2026-08-20T12:48:09"/>
    <x v="4"/>
    <m/>
    <m/>
    <m/>
    <m/>
    <m/>
    <n v="10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5"/>
    <x v="85"/>
    <x v="12"/>
    <d v="2026-08-20T12:48:04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6"/>
    <x v="85"/>
    <x v="12"/>
    <d v="2026-08-20T12:48:04"/>
    <x v="100"/>
    <n v="1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8"/>
    <x v="86"/>
    <x v="12"/>
    <d v="2026-08-20T12:48:05"/>
    <x v="1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9"/>
    <x v="86"/>
    <x v="12"/>
    <d v="2026-08-20T12:48:05"/>
    <x v="18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10"/>
    <x v="86"/>
    <x v="12"/>
    <d v="2026-08-20T12:48:05"/>
    <x v="69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0"/>
    <x v="86"/>
    <x v="12"/>
    <d v="2026-08-20T12:48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1"/>
    <x v="86"/>
    <x v="12"/>
    <d v="2026-08-20T12:48:05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21"/>
    <x v="86"/>
    <x v="12"/>
    <d v="2026-08-20T12:48:05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4"/>
    <x v="59"/>
    <x v="11"/>
    <d v="2026-08-20T12:47:59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5"/>
    <x v="59"/>
    <x v="11"/>
    <d v="2026-08-20T12:47:59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5"/>
    <x v="72"/>
    <x v="11"/>
    <d v="2026-08-20T12:48:00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6"/>
    <x v="72"/>
    <x v="11"/>
    <d v="2026-08-20T12:48:00"/>
    <x v="77"/>
    <n v="87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7"/>
    <x v="72"/>
    <x v="11"/>
    <d v="2026-08-20T12:48:00"/>
    <x v="9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4"/>
    <x v="74"/>
    <x v="0"/>
    <d v="2026-08-20T12:48:00"/>
    <x v="169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5"/>
    <x v="74"/>
    <x v="0"/>
    <d v="2026-08-20T12:48:00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6"/>
    <x v="74"/>
    <x v="0"/>
    <d v="2026-08-20T12:48:00"/>
    <x v="169"/>
    <n v="3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5"/>
    <x v="75"/>
    <x v="12"/>
    <d v="2026-08-20T12:48:05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27"/>
    <x v="75"/>
    <x v="12"/>
    <d v="2026-08-20T12:48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9"/>
    <x v="76"/>
    <x v="12"/>
    <d v="2026-08-20T12:48:06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2"/>
    <x v="76"/>
    <x v="12"/>
    <d v="2026-08-20T12:48:06"/>
    <x v="30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4"/>
    <x v="76"/>
    <x v="12"/>
    <d v="2026-08-20T12:48:06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6"/>
    <x v="76"/>
    <x v="12"/>
    <d v="2026-08-20T12:48:06"/>
    <x v="26"/>
    <n v="1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8"/>
    <x v="77"/>
    <x v="12"/>
    <d v="2026-08-20T12:48:06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9"/>
    <x v="77"/>
    <x v="12"/>
    <d v="2026-08-20T12:48:06"/>
    <x v="29"/>
    <m/>
    <m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7"/>
    <x v="84"/>
    <x v="13"/>
    <d v="2026-08-20T12:48:1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28"/>
    <x v="84"/>
    <x v="13"/>
    <d v="2026-08-20T12:48:10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8"/>
    <x v="87"/>
    <x v="13"/>
    <d v="2026-08-20T12:48:11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9"/>
    <x v="87"/>
    <x v="13"/>
    <d v="2026-08-20T12:48:11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10"/>
    <x v="87"/>
    <x v="13"/>
    <d v="2026-08-20T12:48:11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11"/>
    <x v="87"/>
    <x v="13"/>
    <d v="2026-08-20T12:48:11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2"/>
    <x v="87"/>
    <x v="13"/>
    <d v="2026-08-20T12:48:11"/>
    <x v="18"/>
    <n v="6"/>
    <n v="6"/>
    <m/>
    <m/>
    <n v="1"/>
    <m/>
    <n v="2"/>
    <n v="5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4"/>
    <x v="87"/>
    <x v="13"/>
    <d v="2026-08-20T12:48:11"/>
    <x v="93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"/>
    <x v="74"/>
    <x v="0"/>
    <d v="2026-08-20T12:48:00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4"/>
    <x v="68"/>
    <x v="0"/>
    <d v="2026-08-20T12:48:01"/>
    <x v="139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5"/>
    <x v="68"/>
    <x v="0"/>
    <d v="2026-08-20T12:48:01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6"/>
    <x v="68"/>
    <x v="0"/>
    <d v="2026-08-20T12:48:01"/>
    <x v="139"/>
    <n v="5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7"/>
    <x v="68"/>
    <x v="0"/>
    <d v="2026-08-20T12:48:01"/>
    <x v="4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25"/>
    <x v="68"/>
    <x v="0"/>
    <d v="2026-08-20T12:48:0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7"/>
    <x v="69"/>
    <x v="0"/>
    <d v="2026-08-20T12:48:01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25"/>
    <x v="69"/>
    <x v="0"/>
    <d v="2026-08-20T12:48:0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10"/>
    <x v="77"/>
    <x v="12"/>
    <d v="2026-08-20T12:48:06"/>
    <x v="2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11"/>
    <x v="77"/>
    <x v="12"/>
    <d v="2026-08-20T12:48:06"/>
    <x v="18"/>
    <n v="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5"/>
    <x v="78"/>
    <x v="12"/>
    <d v="2026-08-20T12:48:07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6"/>
    <x v="78"/>
    <x v="12"/>
    <d v="2026-08-20T12:48:07"/>
    <x v="301"/>
    <n v="3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"/>
    <x v="78"/>
    <x v="12"/>
    <d v="2026-08-20T12:48:07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8"/>
    <x v="79"/>
    <x v="12"/>
    <d v="2026-08-20T12:48:07"/>
    <x v="92"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9"/>
    <x v="79"/>
    <x v="12"/>
    <d v="2026-08-20T12:48:07"/>
    <x v="74"/>
    <m/>
    <m/>
    <m/>
    <m/>
    <m/>
    <n v="3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10"/>
    <x v="79"/>
    <x v="12"/>
    <d v="2026-08-20T12:48:07"/>
    <x v="69"/>
    <m/>
    <m/>
    <m/>
    <m/>
    <m/>
    <m/>
    <m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6"/>
    <x v="88"/>
    <x v="13"/>
    <d v="2026-08-20T12:48:12"/>
    <x v="210"/>
    <n v="74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"/>
    <x v="88"/>
    <x v="13"/>
    <d v="2026-08-20T12:48:12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8"/>
    <x v="89"/>
    <x v="13"/>
    <d v="2026-08-20T12:48:13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9"/>
    <x v="89"/>
    <x v="13"/>
    <d v="2026-08-20T12:48:13"/>
    <x v="69"/>
    <m/>
    <m/>
    <m/>
    <m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12"/>
    <x v="89"/>
    <x v="13"/>
    <d v="2026-08-20T12:48:13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2"/>
    <x v="89"/>
    <x v="13"/>
    <d v="2026-08-20T12:48:13"/>
    <x v="69"/>
    <n v="1"/>
    <n v="3"/>
    <m/>
    <n v="1"/>
    <m/>
    <n v="1"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4"/>
    <x v="89"/>
    <x v="13"/>
    <d v="2026-08-20T12:48:13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5"/>
    <x v="89"/>
    <x v="13"/>
    <d v="2026-08-20T12:48:13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11"/>
    <x v="79"/>
    <x v="12"/>
    <d v="2026-08-20T12:48:07"/>
    <x v="80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23"/>
    <x v="79"/>
    <x v="12"/>
    <d v="2026-08-20T12:48:07"/>
    <x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8"/>
    <x v="80"/>
    <x v="12"/>
    <d v="2026-08-20T12:48:08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2"/>
    <x v="80"/>
    <x v="12"/>
    <d v="2026-08-20T12:48:08"/>
    <x v="30"/>
    <m/>
    <n v="1"/>
    <m/>
    <m/>
    <m/>
    <n v="1"/>
    <m/>
    <m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4"/>
    <x v="80"/>
    <x v="12"/>
    <d v="2026-08-20T12:48:08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5"/>
    <x v="80"/>
    <x v="12"/>
    <d v="2026-08-20T12:48:08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6"/>
    <x v="80"/>
    <x v="12"/>
    <d v="2026-08-20T12:48:08"/>
    <x v="167"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7"/>
    <x v="80"/>
    <x v="12"/>
    <d v="2026-08-20T12:48:08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2"/>
    <x v="70"/>
    <x v="0"/>
    <d v="2026-08-20T12:48:02"/>
    <x v="14"/>
    <n v="3"/>
    <n v="4"/>
    <m/>
    <m/>
    <m/>
    <n v="1"/>
    <n v="1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4"/>
    <x v="70"/>
    <x v="0"/>
    <d v="2026-08-20T12:48:02"/>
    <x v="12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5"/>
    <x v="70"/>
    <x v="0"/>
    <d v="2026-08-20T12:48:02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6"/>
    <x v="70"/>
    <x v="0"/>
    <d v="2026-08-20T12:48:02"/>
    <x v="122"/>
    <n v="2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"/>
    <x v="71"/>
    <x v="0"/>
    <d v="2026-08-20T12:48:03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5"/>
    <x v="71"/>
    <x v="0"/>
    <d v="2026-08-20T12:48:03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6"/>
    <x v="71"/>
    <x v="0"/>
    <d v="2026-08-20T12:48:03"/>
    <x v="211"/>
    <n v="33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"/>
    <x v="71"/>
    <x v="0"/>
    <d v="2026-08-20T12:48:03"/>
    <x v="1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8"/>
    <x v="81"/>
    <x v="3"/>
    <d v="2026-08-20T12:48:08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9"/>
    <x v="81"/>
    <x v="3"/>
    <d v="2026-08-20T12:48:08"/>
    <x v="4"/>
    <m/>
    <m/>
    <m/>
    <m/>
    <m/>
    <n v="8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0"/>
    <x v="83"/>
    <x v="3"/>
    <d v="2026-08-20T12:48:09"/>
    <x v="43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"/>
    <x v="83"/>
    <x v="3"/>
    <d v="2026-08-20T12:48:09"/>
    <x v="4"/>
    <n v="11"/>
    <n v="9"/>
    <n v="0"/>
    <n v="0"/>
    <n v="0"/>
    <n v="3"/>
    <n v="6"/>
    <n v="5"/>
    <n v="5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"/>
    <x v="83"/>
    <x v="3"/>
    <d v="2026-08-20T12:48:09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6"/>
    <x v="83"/>
    <x v="3"/>
    <d v="2026-08-20T12:48:09"/>
    <x v="211"/>
    <n v="27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8"/>
    <x v="84"/>
    <x v="13"/>
    <d v="2026-08-20T12:48:10"/>
    <x v="18"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9"/>
    <x v="84"/>
    <x v="13"/>
    <d v="2026-08-20T12:48:10"/>
    <x v="144"/>
    <m/>
    <m/>
    <m/>
    <m/>
    <m/>
    <n v="12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6"/>
    <x v="100"/>
    <x v="11"/>
    <d v="2026-08-20T12:48:19"/>
    <x v="222"/>
    <n v="82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7"/>
    <x v="100"/>
    <x v="11"/>
    <d v="2026-08-20T12:48:19"/>
    <x v="167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8"/>
    <x v="101"/>
    <x v="11"/>
    <d v="2026-08-20T12:48:19"/>
    <x v="1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9"/>
    <x v="101"/>
    <x v="11"/>
    <d v="2026-08-20T12:48:19"/>
    <x v="39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10"/>
    <x v="101"/>
    <x v="11"/>
    <d v="2026-08-20T12:48:19"/>
    <x v="43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11"/>
    <x v="101"/>
    <x v="11"/>
    <d v="2026-08-20T12:48:19"/>
    <x v="69"/>
    <m/>
    <n v="3.2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2"/>
    <x v="101"/>
    <x v="11"/>
    <d v="2026-08-20T12:48:19"/>
    <x v="26"/>
    <n v="7"/>
    <n v="10"/>
    <m/>
    <n v="1"/>
    <n v="1"/>
    <n v="3"/>
    <n v="1"/>
    <n v="6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4"/>
    <x v="101"/>
    <x v="11"/>
    <d v="2026-08-20T12:48:19"/>
    <x v="131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10"/>
    <x v="84"/>
    <x v="13"/>
    <d v="2026-08-20T12:48:10"/>
    <x v="30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11"/>
    <x v="84"/>
    <x v="13"/>
    <d v="2026-08-20T12:48:10"/>
    <x v="1"/>
    <m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5"/>
    <x v="87"/>
    <x v="13"/>
    <d v="2026-08-20T12:48:11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6"/>
    <x v="87"/>
    <x v="13"/>
    <d v="2026-08-20T12:48:11"/>
    <x v="93"/>
    <n v="27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"/>
    <x v="87"/>
    <x v="13"/>
    <d v="2026-08-20T12:48:11"/>
    <x v="14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8"/>
    <x v="88"/>
    <x v="13"/>
    <d v="2026-08-20T12:48:12"/>
    <x v="132"/>
    <m/>
    <m/>
    <m/>
    <n v="1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9"/>
    <x v="88"/>
    <x v="13"/>
    <d v="2026-08-20T12:48:12"/>
    <x v="206"/>
    <m/>
    <m/>
    <m/>
    <m/>
    <m/>
    <n v="5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0"/>
    <x v="88"/>
    <x v="13"/>
    <d v="2026-08-20T12:48:12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4"/>
    <x v="82"/>
    <x v="0"/>
    <d v="2026-08-20T12:48:04"/>
    <x v="168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5"/>
    <x v="82"/>
    <x v="0"/>
    <d v="2026-08-20T12:48:04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6"/>
    <x v="82"/>
    <x v="0"/>
    <d v="2026-08-20T12:48:04"/>
    <x v="168"/>
    <n v="34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"/>
    <x v="85"/>
    <x v="12"/>
    <d v="2026-08-20T12:48:04"/>
    <x v="1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2"/>
    <x v="86"/>
    <x v="12"/>
    <d v="2026-08-20T12:48:05"/>
    <x v="117"/>
    <n v="6"/>
    <n v="7"/>
    <m/>
    <m/>
    <m/>
    <n v="4"/>
    <m/>
    <n v="3"/>
    <n v="3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3"/>
    <x v="86"/>
    <x v="12"/>
    <d v="2026-08-20T12:48:05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14"/>
    <x v="86"/>
    <x v="12"/>
    <d v="2026-08-20T12:48:05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4"/>
    <x v="86"/>
    <x v="12"/>
    <d v="2026-08-20T12:48:05"/>
    <x v="19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6"/>
    <x v="104"/>
    <x v="6"/>
    <d v="2026-08-20T12:48:21"/>
    <x v="21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7"/>
    <x v="104"/>
    <x v="6"/>
    <d v="2026-08-20T12:48:21"/>
    <x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4"/>
    <x v="105"/>
    <x v="6"/>
    <d v="2026-08-20T12:48:21"/>
    <x v="6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5"/>
    <x v="105"/>
    <x v="6"/>
    <d v="2026-08-20T12:48:2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6"/>
    <x v="105"/>
    <x v="6"/>
    <d v="2026-08-20T12:48:21"/>
    <x v="68"/>
    <n v="1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7"/>
    <x v="105"/>
    <x v="6"/>
    <d v="2026-08-20T12:48:21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5"/>
    <x v="105"/>
    <x v="6"/>
    <d v="2026-08-20T12:48:21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8"/>
    <x v="106"/>
    <x v="1"/>
    <d v="2026-08-20T12:48:22"/>
    <x v="18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6"/>
    <x v="117"/>
    <x v="11"/>
    <d v="2026-08-20T12:48:23"/>
    <x v="191"/>
    <n v="5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7"/>
    <x v="117"/>
    <x v="11"/>
    <d v="2026-08-20T12:48:23"/>
    <x v="9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9"/>
    <x v="118"/>
    <x v="7"/>
    <d v="2026-08-20T12:48:23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0"/>
    <x v="118"/>
    <x v="7"/>
    <d v="2026-08-20T12:48:2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1"/>
    <x v="118"/>
    <x v="7"/>
    <d v="2026-08-20T12:48:23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2"/>
    <x v="118"/>
    <x v="7"/>
    <d v="2026-08-20T12:48:23"/>
    <x v="2"/>
    <n v="1"/>
    <n v="2"/>
    <m/>
    <m/>
    <m/>
    <m/>
    <m/>
    <n v="3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3"/>
    <x v="118"/>
    <x v="7"/>
    <d v="2026-08-20T12:48:23"/>
    <x v="30"/>
    <n v="1"/>
    <m/>
    <m/>
    <m/>
    <m/>
    <m/>
    <m/>
    <n v="1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4"/>
    <x v="118"/>
    <x v="7"/>
    <d v="2026-08-20T12:48:23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5"/>
    <x v="86"/>
    <x v="12"/>
    <d v="2026-08-20T12:48:0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6"/>
    <x v="75"/>
    <x v="12"/>
    <d v="2026-08-20T12:48:05"/>
    <x v="210"/>
    <n v="2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7"/>
    <x v="75"/>
    <x v="12"/>
    <d v="2026-08-20T12:48:05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28"/>
    <x v="75"/>
    <x v="12"/>
    <d v="2026-08-20T12:48:0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2"/>
    <x v="77"/>
    <x v="12"/>
    <d v="2026-08-20T12:48:06"/>
    <x v="92"/>
    <n v="11"/>
    <n v="15"/>
    <n v="1"/>
    <n v="1"/>
    <n v="2"/>
    <n v="3"/>
    <m/>
    <n v="9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16"/>
    <x v="77"/>
    <x v="12"/>
    <d v="2026-08-20T12:48:06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20"/>
    <x v="77"/>
    <x v="12"/>
    <d v="2026-08-20T12:48:06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"/>
    <x v="77"/>
    <x v="12"/>
    <d v="2026-08-20T12:48:06"/>
    <x v="5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1"/>
    <x v="88"/>
    <x v="13"/>
    <d v="2026-08-20T12:48:12"/>
    <x v="66"/>
    <n v="8.8000000000000007"/>
    <n v="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6"/>
    <x v="88"/>
    <x v="13"/>
    <d v="2026-08-20T12:48:12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6"/>
    <x v="89"/>
    <x v="13"/>
    <d v="2026-08-20T12:48:13"/>
    <x v="98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"/>
    <x v="89"/>
    <x v="13"/>
    <d v="2026-08-20T12:48:13"/>
    <x v="69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"/>
    <x v="90"/>
    <x v="6"/>
    <d v="2026-08-20T12:48:14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9"/>
    <x v="90"/>
    <x v="6"/>
    <d v="2026-08-20T12:48:14"/>
    <x v="0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2"/>
    <x v="90"/>
    <x v="6"/>
    <d v="2026-08-20T12:48:14"/>
    <x v="69"/>
    <n v="3"/>
    <n v="1"/>
    <m/>
    <m/>
    <m/>
    <m/>
    <n v="1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4"/>
    <x v="90"/>
    <x v="6"/>
    <d v="2026-08-20T12:48:14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7"/>
    <x v="108"/>
    <x v="8"/>
    <d v="2026-08-20T12:48:24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28"/>
    <x v="108"/>
    <x v="8"/>
    <d v="2026-08-20T12:48:24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8"/>
    <x v="109"/>
    <x v="8"/>
    <d v="2026-08-20T12:48:25"/>
    <x v="43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9"/>
    <x v="109"/>
    <x v="8"/>
    <d v="2026-08-20T12:48:25"/>
    <x v="10"/>
    <m/>
    <m/>
    <m/>
    <m/>
    <m/>
    <n v="8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0"/>
    <x v="109"/>
    <x v="8"/>
    <d v="2026-08-20T12:48:25"/>
    <x v="30"/>
    <m/>
    <m/>
    <m/>
    <m/>
    <m/>
    <m/>
    <m/>
    <n v="1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1"/>
    <x v="109"/>
    <x v="8"/>
    <d v="2026-08-20T12:48:25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2"/>
    <x v="109"/>
    <x v="8"/>
    <d v="2026-08-20T12:48:25"/>
    <x v="9"/>
    <n v="7"/>
    <n v="3"/>
    <n v="0"/>
    <n v="0"/>
    <n v="1"/>
    <n v="1"/>
    <n v="0"/>
    <n v="4"/>
    <n v="3"/>
    <n v="1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4"/>
    <x v="109"/>
    <x v="8"/>
    <d v="2026-08-20T12:48:25"/>
    <x v="5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5"/>
    <x v="90"/>
    <x v="6"/>
    <d v="2026-08-20T12:48:14"/>
    <x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6"/>
    <x v="90"/>
    <x v="6"/>
    <d v="2026-08-20T12:48:14"/>
    <x v="102"/>
    <n v="42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9"/>
    <x v="91"/>
    <x v="6"/>
    <d v="2026-08-20T12:48:14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2"/>
    <x v="91"/>
    <x v="6"/>
    <d v="2026-08-20T12:48:14"/>
    <x v="30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4"/>
    <x v="91"/>
    <x v="6"/>
    <d v="2026-08-20T12:48:14"/>
    <x v="19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6"/>
    <x v="91"/>
    <x v="6"/>
    <d v="2026-08-20T12:48:14"/>
    <x v="193"/>
    <n v="1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8"/>
    <x v="92"/>
    <x v="6"/>
    <d v="2026-08-20T12:48:15"/>
    <x v="18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9"/>
    <x v="92"/>
    <x v="6"/>
    <d v="2026-08-20T12:48:15"/>
    <x v="15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5"/>
    <x v="77"/>
    <x v="12"/>
    <d v="2026-08-20T12:48:06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2"/>
    <x v="79"/>
    <x v="12"/>
    <d v="2026-08-20T12:48:07"/>
    <x v="209"/>
    <n v="19"/>
    <n v="22"/>
    <m/>
    <n v="2"/>
    <m/>
    <n v="5"/>
    <n v="8"/>
    <n v="17"/>
    <n v="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15"/>
    <x v="79"/>
    <x v="12"/>
    <d v="2026-08-20T12:48:07"/>
    <x v="43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4"/>
    <x v="79"/>
    <x v="12"/>
    <d v="2026-08-20T12:48:07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5"/>
    <x v="79"/>
    <x v="12"/>
    <d v="2026-08-20T12:48:07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6"/>
    <x v="79"/>
    <x v="12"/>
    <d v="2026-08-20T12:48:07"/>
    <x v="102"/>
    <n v="5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7"/>
    <x v="79"/>
    <x v="12"/>
    <d v="2026-08-20T12:48:07"/>
    <x v="1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0"/>
    <x v="81"/>
    <x v="3"/>
    <d v="2026-08-20T12:48:08"/>
    <x v="43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8"/>
    <x v="94"/>
    <x v="10"/>
    <d v="2026-08-20T12:48:15"/>
    <x v="18"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9"/>
    <x v="94"/>
    <x v="10"/>
    <d v="2026-08-20T12:48:15"/>
    <x v="39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8"/>
    <x v="95"/>
    <x v="10"/>
    <d v="2026-08-20T12:48:16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9"/>
    <x v="95"/>
    <x v="10"/>
    <d v="2026-08-20T12:48:16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10"/>
    <x v="95"/>
    <x v="10"/>
    <d v="2026-08-20T12:48:16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2"/>
    <x v="95"/>
    <x v="10"/>
    <d v="2026-08-20T12:48:16"/>
    <x v="0"/>
    <n v="3"/>
    <n v="3"/>
    <m/>
    <m/>
    <m/>
    <n v="1"/>
    <m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4"/>
    <x v="95"/>
    <x v="10"/>
    <d v="2026-08-20T12:48:16"/>
    <x v="20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5"/>
    <x v="95"/>
    <x v="10"/>
    <d v="2026-08-20T12:48:16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5"/>
    <x v="110"/>
    <x v="9"/>
    <d v="2026-08-20T12:48:25"/>
    <x v="187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4"/>
    <x v="110"/>
    <x v="9"/>
    <d v="2026-08-20T12:48:25"/>
    <x v="69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9"/>
    <x v="111"/>
    <x v="5"/>
    <d v="2026-08-20T12:48:2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2"/>
    <x v="111"/>
    <x v="5"/>
    <d v="2026-08-20T12:48:26"/>
    <x v="43"/>
    <n v="1"/>
    <n v="1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4"/>
    <x v="111"/>
    <x v="5"/>
    <d v="2026-08-20T12:48:26"/>
    <x v="41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6"/>
    <x v="111"/>
    <x v="5"/>
    <d v="2026-08-20T12:48:26"/>
    <x v="415"/>
    <n v="23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8"/>
    <x v="112"/>
    <x v="12"/>
    <d v="2026-08-20T12:48:26"/>
    <x v="9"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9"/>
    <x v="112"/>
    <x v="12"/>
    <d v="2026-08-20T12:48:26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8"/>
    <x v="96"/>
    <x v="10"/>
    <d v="2026-08-20T12:48:16"/>
    <x v="92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9"/>
    <x v="96"/>
    <x v="10"/>
    <d v="2026-08-20T12:48:16"/>
    <x v="404"/>
    <m/>
    <m/>
    <m/>
    <m/>
    <m/>
    <n v="36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10"/>
    <x v="96"/>
    <x v="10"/>
    <d v="2026-08-20T12:48:16"/>
    <x v="69"/>
    <m/>
    <m/>
    <m/>
    <m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11"/>
    <x v="96"/>
    <x v="10"/>
    <d v="2026-08-20T12:48:16"/>
    <x v="108"/>
    <n v="3.2"/>
    <n v="6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0"/>
    <x v="96"/>
    <x v="10"/>
    <d v="2026-08-20T12:48:1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1"/>
    <x v="96"/>
    <x v="10"/>
    <d v="2026-08-20T12:48:1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2"/>
    <x v="96"/>
    <x v="10"/>
    <d v="2026-08-20T12:48:16"/>
    <x v="141"/>
    <n v="33"/>
    <n v="26"/>
    <n v="1"/>
    <n v="2"/>
    <n v="2"/>
    <n v="4"/>
    <n v="9"/>
    <n v="18"/>
    <n v="19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3"/>
    <x v="96"/>
    <x v="10"/>
    <d v="2026-08-20T12:48:16"/>
    <x v="43"/>
    <m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1"/>
    <x v="81"/>
    <x v="3"/>
    <d v="2026-08-20T12:48:08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"/>
    <x v="81"/>
    <x v="3"/>
    <d v="2026-08-20T12:48:08"/>
    <x v="86"/>
    <n v="5"/>
    <n v="6"/>
    <n v="0"/>
    <n v="0"/>
    <n v="0"/>
    <n v="1"/>
    <n v="0"/>
    <n v="4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3"/>
    <x v="81"/>
    <x v="3"/>
    <d v="2026-08-20T12:48:08"/>
    <x v="30"/>
    <n v="1"/>
    <n v="0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0"/>
    <x v="84"/>
    <x v="13"/>
    <d v="2026-08-20T12:48:1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1"/>
    <x v="84"/>
    <x v="13"/>
    <d v="2026-08-20T12:48:10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2"/>
    <x v="84"/>
    <x v="13"/>
    <d v="2026-08-20T12:48:10"/>
    <x v="4"/>
    <n v="10"/>
    <n v="10"/>
    <m/>
    <n v="1"/>
    <n v="2"/>
    <m/>
    <n v="6"/>
    <n v="6"/>
    <n v="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3"/>
    <x v="84"/>
    <x v="13"/>
    <d v="2026-08-20T12:48:10"/>
    <x v="30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17"/>
    <x v="84"/>
    <x v="13"/>
    <d v="2026-08-20T12:48:1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4"/>
    <x v="96"/>
    <x v="10"/>
    <d v="2026-08-20T12:48:16"/>
    <x v="5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5"/>
    <x v="96"/>
    <x v="10"/>
    <d v="2026-08-20T12:48:16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9"/>
    <x v="97"/>
    <x v="6"/>
    <d v="2026-08-20T12:48:17"/>
    <x v="43"/>
    <m/>
    <m/>
    <m/>
    <m/>
    <m/>
    <n v="2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2"/>
    <x v="97"/>
    <x v="6"/>
    <d v="2026-08-20T12:48:17"/>
    <x v="30"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4"/>
    <x v="97"/>
    <x v="6"/>
    <d v="2026-08-20T12:48:17"/>
    <x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6"/>
    <x v="97"/>
    <x v="6"/>
    <d v="2026-08-20T12:48:17"/>
    <x v="26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8"/>
    <x v="98"/>
    <x v="4"/>
    <d v="2026-08-20T12:48:17"/>
    <x v="69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9"/>
    <x v="98"/>
    <x v="4"/>
    <d v="2026-08-20T12:48:17"/>
    <x v="9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8"/>
    <x v="99"/>
    <x v="0"/>
    <d v="2026-08-20T12:48:18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0"/>
    <x v="99"/>
    <x v="0"/>
    <d v="2026-08-20T12:48:18"/>
    <x v="2"/>
    <m/>
    <m/>
    <m/>
    <m/>
    <m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8"/>
    <x v="100"/>
    <x v="11"/>
    <d v="2026-08-20T12:48:19"/>
    <x v="21"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9"/>
    <x v="100"/>
    <x v="11"/>
    <d v="2026-08-20T12:48:19"/>
    <x v="94"/>
    <m/>
    <m/>
    <m/>
    <m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0"/>
    <x v="100"/>
    <x v="11"/>
    <d v="2026-08-20T12:48:19"/>
    <x v="86"/>
    <m/>
    <m/>
    <m/>
    <m/>
    <m/>
    <m/>
    <m/>
    <n v="3"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1"/>
    <x v="100"/>
    <x v="11"/>
    <d v="2026-08-20T12:48:19"/>
    <x v="15"/>
    <m/>
    <n v="4.8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0"/>
    <x v="100"/>
    <x v="11"/>
    <d v="2026-08-20T12:48:1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"/>
    <x v="100"/>
    <x v="11"/>
    <d v="2026-08-20T12:48:19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20"/>
    <x v="84"/>
    <x v="13"/>
    <d v="2026-08-20T12:48:1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4"/>
    <x v="84"/>
    <x v="13"/>
    <d v="2026-08-20T12:48:10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5"/>
    <x v="84"/>
    <x v="13"/>
    <d v="2026-08-20T12:48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27"/>
    <x v="84"/>
    <x v="13"/>
    <d v="2026-08-20T12:48:1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6"/>
    <x v="84"/>
    <x v="13"/>
    <d v="2026-08-20T12:48:10"/>
    <x v="115"/>
    <n v="19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2"/>
    <x v="88"/>
    <x v="13"/>
    <d v="2026-08-20T12:48:12"/>
    <x v="41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"/>
    <x v="88"/>
    <x v="13"/>
    <d v="2026-08-20T12:48:12"/>
    <x v="55"/>
    <n v="35"/>
    <n v="40"/>
    <n v="4"/>
    <n v="2"/>
    <n v="3"/>
    <n v="7"/>
    <n v="12"/>
    <n v="25"/>
    <n v="17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3"/>
    <x v="88"/>
    <x v="13"/>
    <d v="2026-08-20T12:48:12"/>
    <x v="30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"/>
    <x v="100"/>
    <x v="11"/>
    <d v="2026-08-20T12:48:19"/>
    <x v="74"/>
    <n v="24"/>
    <n v="22"/>
    <m/>
    <n v="2"/>
    <n v="5"/>
    <n v="4"/>
    <n v="8"/>
    <n v="9"/>
    <n v="9"/>
    <n v="3"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6"/>
    <x v="100"/>
    <x v="11"/>
    <d v="2026-08-20T12:48:19"/>
    <x v="43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5"/>
    <x v="101"/>
    <x v="11"/>
    <d v="2026-08-20T12:48:19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6"/>
    <x v="101"/>
    <x v="11"/>
    <d v="2026-08-20T12:48:19"/>
    <x v="131"/>
    <n v="33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7"/>
    <x v="101"/>
    <x v="11"/>
    <d v="2026-08-20T12:48:1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25"/>
    <x v="101"/>
    <x v="11"/>
    <d v="2026-08-20T12:48:19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9"/>
    <x v="102"/>
    <x v="6"/>
    <d v="2026-08-20T12:48:20"/>
    <x v="43"/>
    <m/>
    <m/>
    <m/>
    <m/>
    <m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2"/>
    <x v="102"/>
    <x v="6"/>
    <d v="2026-08-20T12:48:20"/>
    <x v="30"/>
    <n v="0"/>
    <n v="1"/>
    <m/>
    <m/>
    <m/>
    <m/>
    <m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4"/>
    <x v="102"/>
    <x v="6"/>
    <d v="2026-08-20T12:48:20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5"/>
    <x v="102"/>
    <x v="6"/>
    <d v="2026-08-20T12:48:20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8"/>
    <x v="103"/>
    <x v="10"/>
    <d v="2026-08-20T12:48:20"/>
    <x v="0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9"/>
    <x v="103"/>
    <x v="10"/>
    <d v="2026-08-20T12:48:20"/>
    <x v="0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2"/>
    <x v="103"/>
    <x v="10"/>
    <d v="2026-08-20T12:48:20"/>
    <x v="0"/>
    <n v="3"/>
    <n v="3"/>
    <m/>
    <m/>
    <m/>
    <n v="3"/>
    <m/>
    <n v="2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4"/>
    <x v="103"/>
    <x v="10"/>
    <d v="2026-08-20T12:48:20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5"/>
    <x v="103"/>
    <x v="10"/>
    <d v="2026-08-20T12:48:20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6"/>
    <x v="103"/>
    <x v="10"/>
    <d v="2026-08-20T12:48:20"/>
    <x v="209"/>
    <n v="2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5"/>
    <x v="88"/>
    <x v="13"/>
    <d v="2026-08-20T12:48:12"/>
    <x v="30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4"/>
    <x v="88"/>
    <x v="13"/>
    <d v="2026-08-20T12:48:12"/>
    <x v="284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5"/>
    <x v="88"/>
    <x v="13"/>
    <d v="2026-08-20T12:48:12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"/>
    <x v="90"/>
    <x v="6"/>
    <d v="2026-08-20T12:48:14"/>
    <x v="0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2"/>
    <x v="92"/>
    <x v="6"/>
    <d v="2026-08-20T12:48:15"/>
    <x v="10"/>
    <n v="7"/>
    <n v="7"/>
    <m/>
    <m/>
    <m/>
    <n v="3"/>
    <n v="3"/>
    <n v="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4"/>
    <x v="92"/>
    <x v="6"/>
    <d v="2026-08-20T12:48:15"/>
    <x v="38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5"/>
    <x v="92"/>
    <x v="6"/>
    <d v="2026-08-20T12:48:1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6"/>
    <x v="92"/>
    <x v="6"/>
    <d v="2026-08-20T12:48:15"/>
    <x v="382"/>
    <n v="33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9"/>
    <x v="106"/>
    <x v="1"/>
    <d v="2026-08-20T12:48:22"/>
    <x v="63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10"/>
    <x v="106"/>
    <x v="1"/>
    <d v="2026-08-20T12:48:22"/>
    <x v="90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8"/>
    <x v="116"/>
    <x v="8"/>
    <d v="2026-08-20T12:48:22"/>
    <x v="18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9"/>
    <x v="116"/>
    <x v="8"/>
    <d v="2026-08-20T12:48:22"/>
    <x v="57"/>
    <m/>
    <m/>
    <m/>
    <m/>
    <m/>
    <n v="14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1"/>
    <x v="116"/>
    <x v="8"/>
    <d v="2026-08-20T12:48:22"/>
    <x v="1"/>
    <n v="0"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2"/>
    <x v="116"/>
    <x v="8"/>
    <d v="2026-08-20T12:48:22"/>
    <x v="68"/>
    <n v="17"/>
    <n v="6"/>
    <n v="0"/>
    <n v="2"/>
    <n v="1"/>
    <n v="4"/>
    <n v="2"/>
    <n v="7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4"/>
    <x v="116"/>
    <x v="8"/>
    <d v="2026-08-20T12:48:22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5"/>
    <x v="116"/>
    <x v="8"/>
    <d v="2026-08-20T12:48:22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7"/>
    <x v="92"/>
    <x v="6"/>
    <d v="2026-08-20T12:48:15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10"/>
    <x v="94"/>
    <x v="10"/>
    <d v="2026-08-20T12:48:15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2"/>
    <x v="94"/>
    <x v="10"/>
    <d v="2026-08-20T12:48:15"/>
    <x v="15"/>
    <n v="7"/>
    <n v="9"/>
    <m/>
    <m/>
    <m/>
    <n v="1"/>
    <n v="5"/>
    <n v="6"/>
    <n v="3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4"/>
    <x v="94"/>
    <x v="10"/>
    <d v="2026-08-20T12:48:15"/>
    <x v="203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5"/>
    <x v="94"/>
    <x v="10"/>
    <d v="2026-08-20T12:48:15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6"/>
    <x v="94"/>
    <x v="10"/>
    <d v="2026-08-20T12:48:15"/>
    <x v="203"/>
    <n v="3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7"/>
    <x v="94"/>
    <x v="10"/>
    <d v="2026-08-20T12:48:15"/>
    <x v="1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6"/>
    <x v="95"/>
    <x v="10"/>
    <d v="2026-08-20T12:48:16"/>
    <x v="200"/>
    <n v="28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8"/>
    <x v="117"/>
    <x v="11"/>
    <d v="2026-08-20T12:48:23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9"/>
    <x v="117"/>
    <x v="11"/>
    <d v="2026-08-20T12:48:23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5"/>
    <x v="118"/>
    <x v="7"/>
    <d v="2026-08-20T12:48:2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6"/>
    <x v="118"/>
    <x v="7"/>
    <d v="2026-08-20T12:48:23"/>
    <x v="1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7"/>
    <x v="118"/>
    <x v="7"/>
    <d v="2026-08-20T12:48:23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8"/>
    <x v="107"/>
    <x v="10"/>
    <d v="2026-08-20T12:48:24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9"/>
    <x v="107"/>
    <x v="10"/>
    <d v="2026-08-20T12:48:24"/>
    <x v="0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10"/>
    <x v="107"/>
    <x v="10"/>
    <d v="2026-08-20T12:48:24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"/>
    <x v="95"/>
    <x v="10"/>
    <d v="2026-08-20T12:48:16"/>
    <x v="1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6"/>
    <x v="96"/>
    <x v="10"/>
    <d v="2026-08-20T12:48:16"/>
    <x v="54"/>
    <n v="7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7"/>
    <x v="96"/>
    <x v="10"/>
    <d v="2026-08-20T12:48:16"/>
    <x v="9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0"/>
    <x v="98"/>
    <x v="4"/>
    <d v="2026-08-20T12:48:17"/>
    <x v="69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2"/>
    <x v="98"/>
    <x v="4"/>
    <d v="2026-08-20T12:48:17"/>
    <x v="86"/>
    <n v="4"/>
    <n v="7"/>
    <m/>
    <m/>
    <m/>
    <m/>
    <n v="2"/>
    <n v="3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4"/>
    <x v="98"/>
    <x v="4"/>
    <d v="2026-08-20T12:48:17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5"/>
    <x v="98"/>
    <x v="4"/>
    <d v="2026-08-20T12:48:17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6"/>
    <x v="98"/>
    <x v="4"/>
    <d v="2026-08-20T12:48:17"/>
    <x v="63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21"/>
    <x v="107"/>
    <x v="10"/>
    <d v="2026-08-20T12:48:24"/>
    <x v="99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2"/>
    <x v="107"/>
    <x v="10"/>
    <d v="2026-08-20T12:48:24"/>
    <x v="1"/>
    <n v="1"/>
    <n v="7"/>
    <m/>
    <m/>
    <m/>
    <n v="1"/>
    <m/>
    <n v="3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8"/>
    <x v="108"/>
    <x v="8"/>
    <d v="2026-08-20T12:48:24"/>
    <x v="69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9"/>
    <x v="108"/>
    <x v="8"/>
    <d v="2026-08-20T12:48:24"/>
    <x v="92"/>
    <m/>
    <m/>
    <m/>
    <m/>
    <m/>
    <n v="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11"/>
    <x v="108"/>
    <x v="8"/>
    <d v="2026-08-20T12:48:24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2"/>
    <x v="108"/>
    <x v="8"/>
    <d v="2026-08-20T12:48:24"/>
    <x v="15"/>
    <n v="7"/>
    <n v="9"/>
    <n v="0"/>
    <n v="0"/>
    <n v="1"/>
    <n v="2"/>
    <n v="0"/>
    <n v="4"/>
    <n v="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4"/>
    <x v="108"/>
    <x v="8"/>
    <d v="2026-08-20T12:48:24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5"/>
    <x v="108"/>
    <x v="8"/>
    <d v="2026-08-20T12:48:24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5"/>
    <x v="109"/>
    <x v="8"/>
    <d v="2026-08-20T12:48:25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6"/>
    <x v="109"/>
    <x v="8"/>
    <d v="2026-08-20T12:48:25"/>
    <x v="57"/>
    <n v="1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8"/>
    <x v="110"/>
    <x v="9"/>
    <d v="2026-08-20T12:48:25"/>
    <x v="10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9"/>
    <x v="110"/>
    <x v="9"/>
    <d v="2026-08-20T12:48:25"/>
    <x v="48"/>
    <m/>
    <m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0"/>
    <x v="110"/>
    <x v="9"/>
    <d v="2026-08-20T12:48:25"/>
    <x v="0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1"/>
    <x v="110"/>
    <x v="9"/>
    <d v="2026-08-20T12:48:25"/>
    <x v="135"/>
    <n v="2.4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0"/>
    <x v="110"/>
    <x v="9"/>
    <d v="2026-08-20T12:48:25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"/>
    <x v="110"/>
    <x v="9"/>
    <d v="2026-08-20T12:48:25"/>
    <x v="69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7"/>
    <x v="98"/>
    <x v="4"/>
    <d v="2026-08-20T12:48:17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"/>
    <x v="99"/>
    <x v="0"/>
    <d v="2026-08-20T12:48:18"/>
    <x v="69"/>
    <n v="1"/>
    <n v="3"/>
    <m/>
    <m/>
    <m/>
    <m/>
    <n v="1"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4"/>
    <x v="99"/>
    <x v="0"/>
    <d v="2026-08-20T12:48:18"/>
    <x v="173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5"/>
    <x v="99"/>
    <x v="0"/>
    <d v="2026-08-20T12:48:18"/>
    <x v="14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6"/>
    <x v="99"/>
    <x v="0"/>
    <d v="2026-08-20T12:48:18"/>
    <x v="173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"/>
    <x v="99"/>
    <x v="0"/>
    <d v="2026-08-20T12:48:18"/>
    <x v="145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0"/>
    <x v="100"/>
    <x v="11"/>
    <d v="2026-08-20T12:48:19"/>
    <x v="30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4"/>
    <x v="100"/>
    <x v="11"/>
    <d v="2026-08-20T12:48:19"/>
    <x v="222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6"/>
    <x v="119"/>
    <x v="1"/>
    <d v="2026-08-20T12:48:29"/>
    <x v="170"/>
    <n v="2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7"/>
    <x v="119"/>
    <x v="1"/>
    <d v="2026-08-20T12:48:29"/>
    <x v="117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"/>
    <x v="120"/>
    <x v="1"/>
    <d v="2026-08-20T12:48:30"/>
    <x v="63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9"/>
    <x v="120"/>
    <x v="1"/>
    <d v="2026-08-20T12:48:30"/>
    <x v="181"/>
    <m/>
    <m/>
    <m/>
    <m/>
    <m/>
    <n v="3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0"/>
    <x v="120"/>
    <x v="1"/>
    <d v="2026-08-20T12:48:30"/>
    <x v="9"/>
    <m/>
    <m/>
    <m/>
    <m/>
    <m/>
    <m/>
    <m/>
    <n v="8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1"/>
    <x v="120"/>
    <x v="1"/>
    <d v="2026-08-20T12:48:30"/>
    <x v="21"/>
    <n v="2.4"/>
    <n v="4.8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0"/>
    <x v="120"/>
    <x v="1"/>
    <d v="2026-08-20T12:48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"/>
    <x v="120"/>
    <x v="1"/>
    <d v="2026-08-20T12:48:30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6"/>
    <x v="121"/>
    <x v="9"/>
    <d v="2026-08-20T12:48:30"/>
    <x v="126"/>
    <n v="79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7"/>
    <x v="121"/>
    <x v="9"/>
    <d v="2026-08-20T12:48:30"/>
    <x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8"/>
    <x v="122"/>
    <x v="9"/>
    <d v="2026-08-20T12:48:31"/>
    <x v="74"/>
    <m/>
    <m/>
    <m/>
    <n v="3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9"/>
    <x v="122"/>
    <x v="9"/>
    <d v="2026-08-20T12:48:31"/>
    <x v="517"/>
    <m/>
    <m/>
    <m/>
    <m/>
    <m/>
    <n v="48"/>
    <n v="6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0"/>
    <x v="122"/>
    <x v="9"/>
    <d v="2026-08-20T12:48:31"/>
    <x v="18"/>
    <m/>
    <m/>
    <m/>
    <m/>
    <m/>
    <m/>
    <m/>
    <n v="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1"/>
    <x v="122"/>
    <x v="9"/>
    <d v="2026-08-20T12:48:31"/>
    <x v="135"/>
    <n v="3.2"/>
    <n v="5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"/>
    <x v="122"/>
    <x v="9"/>
    <d v="2026-08-20T12:48:31"/>
    <x v="4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2"/>
    <x v="122"/>
    <x v="9"/>
    <d v="2026-08-20T12:48:31"/>
    <x v="221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"/>
    <x v="110"/>
    <x v="9"/>
    <d v="2026-08-20T12:48:25"/>
    <x v="167"/>
    <n v="14"/>
    <n v="13"/>
    <n v="1"/>
    <m/>
    <n v="3"/>
    <n v="3"/>
    <n v="4"/>
    <n v="4"/>
    <n v="7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"/>
    <x v="110"/>
    <x v="9"/>
    <d v="2026-08-20T12:48:25"/>
    <x v="43"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2"/>
    <x v="112"/>
    <x v="12"/>
    <d v="2026-08-20T12:48:26"/>
    <x v="1"/>
    <n v="3"/>
    <n v="5"/>
    <m/>
    <m/>
    <m/>
    <m/>
    <n v="5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4"/>
    <x v="112"/>
    <x v="12"/>
    <d v="2026-08-20T12:48:26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5"/>
    <x v="112"/>
    <x v="12"/>
    <d v="2026-08-20T12:48:26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6"/>
    <x v="112"/>
    <x v="12"/>
    <d v="2026-08-20T12:48:26"/>
    <x v="63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"/>
    <x v="112"/>
    <x v="12"/>
    <d v="2026-08-20T12:48:26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8"/>
    <x v="113"/>
    <x v="9"/>
    <d v="2026-08-20T12:48:27"/>
    <x v="4"/>
    <m/>
    <m/>
    <m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5"/>
    <x v="100"/>
    <x v="11"/>
    <d v="2026-08-20T12:48:19"/>
    <x v="16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6"/>
    <x v="102"/>
    <x v="6"/>
    <d v="2026-08-20T12:48:20"/>
    <x v="63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7"/>
    <x v="102"/>
    <x v="6"/>
    <d v="2026-08-20T12:48:20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7"/>
    <x v="103"/>
    <x v="10"/>
    <d v="2026-08-20T12:48:20"/>
    <x v="6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8"/>
    <x v="104"/>
    <x v="6"/>
    <d v="2026-08-20T12:48:21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9"/>
    <x v="104"/>
    <x v="6"/>
    <d v="2026-08-20T12:48:21"/>
    <x v="43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"/>
    <x v="104"/>
    <x v="6"/>
    <d v="2026-08-20T12:48:21"/>
    <x v="43"/>
    <n v="2"/>
    <n v="0"/>
    <m/>
    <m/>
    <m/>
    <n v="1"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"/>
    <x v="104"/>
    <x v="6"/>
    <d v="2026-08-20T12:48:21"/>
    <x v="21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25"/>
    <x v="123"/>
    <x v="9"/>
    <d v="2026-08-20T12:48:32"/>
    <x v="117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34"/>
    <x v="123"/>
    <x v="9"/>
    <d v="2026-08-20T12:48:32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8"/>
    <x v="124"/>
    <x v="2"/>
    <d v="2026-08-20T12:48:32"/>
    <x v="39"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9"/>
    <x v="124"/>
    <x v="2"/>
    <d v="2026-08-20T12:48:32"/>
    <x v="382"/>
    <m/>
    <m/>
    <m/>
    <m/>
    <m/>
    <n v="40"/>
    <n v="3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10"/>
    <x v="124"/>
    <x v="2"/>
    <d v="2026-08-20T12:48:32"/>
    <x v="26"/>
    <m/>
    <m/>
    <m/>
    <m/>
    <m/>
    <m/>
    <m/>
    <n v="6"/>
    <m/>
    <n v="2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11"/>
    <x v="124"/>
    <x v="2"/>
    <d v="2026-08-20T12:48:32"/>
    <x v="224"/>
    <n v="8"/>
    <n v="0.8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0"/>
    <x v="124"/>
    <x v="2"/>
    <d v="2026-08-20T12:48:32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1"/>
    <x v="124"/>
    <x v="2"/>
    <d v="2026-08-20T12:48:32"/>
    <x v="0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7"/>
    <x v="125"/>
    <x v="10"/>
    <d v="2026-08-20T12:48:33"/>
    <x v="1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8"/>
    <x v="125"/>
    <x v="10"/>
    <d v="2026-08-20T12:48:33"/>
    <x v="814"/>
    <m/>
    <n v="7.6"/>
    <n v="6.8"/>
    <n v="7.2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9"/>
    <x v="125"/>
    <x v="10"/>
    <d v="2026-08-20T12:48:33"/>
    <x v="11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0"/>
    <x v="125"/>
    <x v="10"/>
    <d v="2026-08-20T12:48:33"/>
    <x v="69"/>
    <n v="4"/>
    <m/>
    <m/>
    <m/>
    <m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4"/>
    <x v="125"/>
    <x v="10"/>
    <d v="2026-08-20T12:48:33"/>
    <x v="145"/>
    <n v="5"/>
    <n v="4"/>
    <m/>
    <n v="3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4"/>
    <x v="125"/>
    <x v="10"/>
    <d v="2026-08-20T12:48:33"/>
    <x v="815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5"/>
    <x v="125"/>
    <x v="10"/>
    <d v="2026-08-20T12:48:33"/>
    <x v="1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6"/>
    <x v="125"/>
    <x v="10"/>
    <d v="2026-08-20T12:48:33"/>
    <x v="815"/>
    <n v="316"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5"/>
    <x v="104"/>
    <x v="6"/>
    <d v="2026-08-20T12:48:21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11"/>
    <x v="106"/>
    <x v="1"/>
    <d v="2026-08-20T12:48:22"/>
    <x v="238"/>
    <n v="3.2"/>
    <n v="4"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2"/>
    <x v="106"/>
    <x v="1"/>
    <d v="2026-08-20T12:48:22"/>
    <x v="164"/>
    <n v="17"/>
    <n v="17"/>
    <n v="1"/>
    <n v="2"/>
    <n v="5"/>
    <n v="5"/>
    <n v="1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4"/>
    <x v="106"/>
    <x v="1"/>
    <d v="2026-08-20T12:48:22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5"/>
    <x v="106"/>
    <x v="1"/>
    <d v="2026-08-20T12:48:2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27"/>
    <x v="106"/>
    <x v="1"/>
    <d v="2026-08-20T12:48:2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6"/>
    <x v="106"/>
    <x v="1"/>
    <d v="2026-08-20T12:48:22"/>
    <x v="98"/>
    <n v="14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"/>
    <x v="106"/>
    <x v="1"/>
    <d v="2026-08-20T12:48:2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8"/>
    <x v="114"/>
    <x v="13"/>
    <d v="2026-08-20T12:48:28"/>
    <x v="1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9"/>
    <x v="114"/>
    <x v="13"/>
    <d v="2026-08-20T12:48:28"/>
    <x v="94"/>
    <m/>
    <m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8"/>
    <x v="115"/>
    <x v="1"/>
    <d v="2026-08-20T12:48:28"/>
    <x v="48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9"/>
    <x v="115"/>
    <x v="1"/>
    <d v="2026-08-20T12:48:28"/>
    <x v="57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10"/>
    <x v="115"/>
    <x v="1"/>
    <d v="2026-08-20T12:48:28"/>
    <x v="15"/>
    <m/>
    <m/>
    <m/>
    <m/>
    <m/>
    <m/>
    <m/>
    <n v="7"/>
    <m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11"/>
    <x v="115"/>
    <x v="1"/>
    <d v="2026-08-20T12:48:28"/>
    <x v="15"/>
    <n v="3.2"/>
    <n v="3.2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21"/>
    <x v="115"/>
    <x v="1"/>
    <d v="2026-08-20T12:48:28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2"/>
    <x v="115"/>
    <x v="1"/>
    <d v="2026-08-20T12:48:28"/>
    <x v="216"/>
    <n v="15"/>
    <n v="30"/>
    <n v="1"/>
    <n v="1"/>
    <n v="6"/>
    <n v="6"/>
    <n v="5"/>
    <n v="9"/>
    <n v="5"/>
    <n v="7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28"/>
    <x v="106"/>
    <x v="1"/>
    <d v="2026-08-20T12:48:2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6"/>
    <x v="116"/>
    <x v="8"/>
    <d v="2026-08-20T12:48:22"/>
    <x v="208"/>
    <n v="2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7"/>
    <x v="116"/>
    <x v="8"/>
    <d v="2026-08-20T12:48:22"/>
    <x v="4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0"/>
    <x v="117"/>
    <x v="11"/>
    <d v="2026-08-20T12:48:23"/>
    <x v="2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1"/>
    <x v="117"/>
    <x v="11"/>
    <d v="2026-08-20T12:48:23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2"/>
    <x v="117"/>
    <x v="11"/>
    <d v="2026-08-20T12:48:23"/>
    <x v="41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2"/>
    <x v="117"/>
    <x v="11"/>
    <d v="2026-08-20T12:48:23"/>
    <x v="145"/>
    <n v="4"/>
    <n v="5"/>
    <m/>
    <m/>
    <n v="3"/>
    <n v="2"/>
    <m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3"/>
    <x v="117"/>
    <x v="11"/>
    <d v="2026-08-20T12:48:23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6"/>
    <x v="113"/>
    <x v="9"/>
    <d v="2026-08-20T12:48:27"/>
    <x v="411"/>
    <n v="62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"/>
    <x v="113"/>
    <x v="9"/>
    <d v="2026-08-20T12:48:27"/>
    <x v="18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0"/>
    <x v="114"/>
    <x v="13"/>
    <d v="2026-08-20T12:48:28"/>
    <x v="0"/>
    <m/>
    <m/>
    <m/>
    <m/>
    <m/>
    <m/>
    <m/>
    <n v="3"/>
    <m/>
    <n v="0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1"/>
    <x v="114"/>
    <x v="13"/>
    <d v="2026-08-20T12:48:28"/>
    <x v="66"/>
    <n v="5.6"/>
    <n v="5.6"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3"/>
    <x v="114"/>
    <x v="13"/>
    <d v="2026-08-20T12:48:28"/>
    <x v="104"/>
    <n v="0"/>
    <n v="0"/>
    <n v="0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"/>
    <x v="114"/>
    <x v="13"/>
    <d v="2026-08-20T12:48:28"/>
    <x v="94"/>
    <n v="12"/>
    <n v="24"/>
    <n v="2"/>
    <n v="2"/>
    <n v="5"/>
    <n v="1"/>
    <n v="3"/>
    <n v="9"/>
    <n v="8"/>
    <n v="3"/>
    <m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5"/>
    <x v="114"/>
    <x v="13"/>
    <d v="2026-08-20T12:48:28"/>
    <x v="3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"/>
    <x v="114"/>
    <x v="13"/>
    <d v="2026-08-20T12:48:28"/>
    <x v="22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14"/>
    <x v="115"/>
    <x v="1"/>
    <d v="2026-08-20T12:48:28"/>
    <x v="574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18"/>
    <x v="115"/>
    <x v="1"/>
    <d v="2026-08-20T12:48:28"/>
    <x v="135"/>
    <m/>
    <n v="8.8000000000000007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8"/>
    <x v="119"/>
    <x v="1"/>
    <d v="2026-08-20T12:48:29"/>
    <x v="21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9"/>
    <x v="119"/>
    <x v="1"/>
    <d v="2026-08-20T12:48:29"/>
    <x v="181"/>
    <m/>
    <m/>
    <m/>
    <m/>
    <m/>
    <n v="2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0"/>
    <x v="119"/>
    <x v="1"/>
    <d v="2026-08-20T12:48:29"/>
    <x v="39"/>
    <m/>
    <m/>
    <m/>
    <m/>
    <m/>
    <m/>
    <m/>
    <n v="11"/>
    <m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1"/>
    <x v="119"/>
    <x v="1"/>
    <d v="2026-08-20T12:48:29"/>
    <x v="318"/>
    <n v="3.2"/>
    <n v="2.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0"/>
    <x v="119"/>
    <x v="1"/>
    <d v="2026-08-20T12:48:2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"/>
    <x v="119"/>
    <x v="1"/>
    <d v="2026-08-20T12:48:29"/>
    <x v="43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4"/>
    <x v="117"/>
    <x v="11"/>
    <d v="2026-08-20T12:48:23"/>
    <x v="191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5"/>
    <x v="117"/>
    <x v="11"/>
    <d v="2026-08-20T12:48:23"/>
    <x v="9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14"/>
    <x v="107"/>
    <x v="10"/>
    <d v="2026-08-20T12:48:24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4"/>
    <x v="107"/>
    <x v="10"/>
    <d v="2026-08-20T12:48:24"/>
    <x v="208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5"/>
    <x v="107"/>
    <x v="10"/>
    <d v="2026-08-20T12:48:24"/>
    <x v="8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6"/>
    <x v="107"/>
    <x v="10"/>
    <d v="2026-08-20T12:48:24"/>
    <x v="208"/>
    <n v="17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7"/>
    <x v="107"/>
    <x v="10"/>
    <d v="2026-08-20T12:48:24"/>
    <x v="86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27"/>
    <x v="108"/>
    <x v="8"/>
    <d v="2026-08-20T12:48:24"/>
    <x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22"/>
    <x v="119"/>
    <x v="1"/>
    <d v="2026-08-20T12:48:29"/>
    <x v="1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23"/>
    <x v="119"/>
    <x v="1"/>
    <d v="2026-08-20T12:48:29"/>
    <x v="104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21"/>
    <x v="120"/>
    <x v="1"/>
    <d v="2026-08-20T12:48:3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23"/>
    <x v="120"/>
    <x v="1"/>
    <d v="2026-08-20T12:48:30"/>
    <x v="11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2"/>
    <x v="120"/>
    <x v="1"/>
    <d v="2026-08-20T12:48:30"/>
    <x v="141"/>
    <n v="24"/>
    <n v="35"/>
    <n v="1"/>
    <n v="2"/>
    <n v="6"/>
    <n v="7"/>
    <n v="8"/>
    <n v="15"/>
    <n v="11"/>
    <n v="8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3"/>
    <x v="120"/>
    <x v="1"/>
    <d v="2026-08-20T12:48:30"/>
    <x v="3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4"/>
    <x v="120"/>
    <x v="1"/>
    <d v="2026-08-20T12:48:3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5"/>
    <x v="120"/>
    <x v="1"/>
    <d v="2026-08-20T12:48:3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7"/>
    <x v="125"/>
    <x v="10"/>
    <d v="2026-08-20T12:48:33"/>
    <x v="115"/>
    <n v="1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5"/>
    <x v="125"/>
    <x v="10"/>
    <d v="2026-08-20T12:48:33"/>
    <x v="144"/>
    <n v="1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"/>
    <x v="126"/>
    <x v="9"/>
    <d v="2026-08-20T12:48:33"/>
    <x v="92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9"/>
    <x v="126"/>
    <x v="9"/>
    <d v="2026-08-20T12:48:33"/>
    <x v="63"/>
    <m/>
    <m/>
    <m/>
    <m/>
    <m/>
    <n v="10"/>
    <n v="18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"/>
    <x v="126"/>
    <x v="9"/>
    <d v="2026-08-20T12:48:33"/>
    <x v="14"/>
    <m/>
    <m/>
    <m/>
    <m/>
    <m/>
    <m/>
    <m/>
    <n v="4"/>
    <m/>
    <n v="0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1"/>
    <x v="126"/>
    <x v="9"/>
    <d v="2026-08-20T12:48:33"/>
    <x v="135"/>
    <n v="0.8"/>
    <n v="2.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"/>
    <x v="126"/>
    <x v="9"/>
    <d v="2026-08-20T12:48:33"/>
    <x v="221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22"/>
    <x v="126"/>
    <x v="9"/>
    <d v="2026-08-20T12:48:33"/>
    <x v="11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6"/>
    <x v="108"/>
    <x v="8"/>
    <d v="2026-08-20T12:48:24"/>
    <x v="98"/>
    <n v="1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"/>
    <x v="109"/>
    <x v="8"/>
    <d v="2026-08-20T12:48:25"/>
    <x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7"/>
    <x v="110"/>
    <x v="9"/>
    <d v="2026-08-20T12:48:25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0"/>
    <x v="110"/>
    <x v="9"/>
    <d v="2026-08-20T12:48:25"/>
    <x v="30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4"/>
    <x v="110"/>
    <x v="9"/>
    <d v="2026-08-20T12:48:25"/>
    <x v="179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5"/>
    <x v="110"/>
    <x v="9"/>
    <d v="2026-08-20T12:48:25"/>
    <x v="14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6"/>
    <x v="110"/>
    <x v="9"/>
    <d v="2026-08-20T12:48:25"/>
    <x v="179"/>
    <n v="43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"/>
    <x v="110"/>
    <x v="9"/>
    <d v="2026-08-20T12:48:25"/>
    <x v="144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4"/>
    <x v="120"/>
    <x v="1"/>
    <d v="2026-08-20T12:48:30"/>
    <x v="21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5"/>
    <x v="120"/>
    <x v="1"/>
    <d v="2026-08-20T12:48:30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8"/>
    <x v="121"/>
    <x v="9"/>
    <d v="2026-08-20T12:48:30"/>
    <x v="169"/>
    <m/>
    <m/>
    <m/>
    <n v="3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9"/>
    <x v="121"/>
    <x v="9"/>
    <d v="2026-08-20T12:48:30"/>
    <x v="61"/>
    <m/>
    <m/>
    <m/>
    <m/>
    <m/>
    <n v="66"/>
    <n v="7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0"/>
    <x v="121"/>
    <x v="9"/>
    <d v="2026-08-20T12:48:30"/>
    <x v="92"/>
    <m/>
    <m/>
    <m/>
    <m/>
    <m/>
    <m/>
    <m/>
    <n v="11"/>
    <m/>
    <n v="10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1"/>
    <x v="121"/>
    <x v="9"/>
    <d v="2026-08-20T12:48:30"/>
    <x v="122"/>
    <n v="7.2"/>
    <n v="19.2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0"/>
    <x v="121"/>
    <x v="9"/>
    <d v="2026-08-20T12:48:30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"/>
    <x v="121"/>
    <x v="9"/>
    <d v="2026-08-20T12:48:30"/>
    <x v="9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2"/>
    <x v="121"/>
    <x v="9"/>
    <d v="2026-08-20T12:48:30"/>
    <x v="41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3"/>
    <x v="121"/>
    <x v="9"/>
    <d v="2026-08-20T12:48:30"/>
    <x v="118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22"/>
    <x v="122"/>
    <x v="9"/>
    <d v="2026-08-20T12:48:31"/>
    <x v="113"/>
    <m/>
    <m/>
    <n v="3.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23"/>
    <x v="122"/>
    <x v="9"/>
    <d v="2026-08-20T12:48:31"/>
    <x v="6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2"/>
    <x v="122"/>
    <x v="9"/>
    <d v="2026-08-20T12:48:31"/>
    <x v="102"/>
    <n v="44"/>
    <n v="48"/>
    <n v="1"/>
    <n v="2"/>
    <n v="1"/>
    <n v="18"/>
    <n v="5"/>
    <n v="24"/>
    <n v="34"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3"/>
    <x v="122"/>
    <x v="9"/>
    <d v="2026-08-20T12:48:31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4"/>
    <x v="122"/>
    <x v="9"/>
    <d v="2026-08-20T12:48:31"/>
    <x v="432"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5"/>
    <x v="122"/>
    <x v="9"/>
    <d v="2026-08-20T12:48:31"/>
    <x v="6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6"/>
    <x v="122"/>
    <x v="9"/>
    <d v="2026-08-20T12:48:31"/>
    <x v="432"/>
    <n v="96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7"/>
    <x v="122"/>
    <x v="9"/>
    <d v="2026-08-20T12:48:31"/>
    <x v="6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8"/>
    <x v="123"/>
    <x v="9"/>
    <d v="2026-08-20T12:48:32"/>
    <x v="57"/>
    <m/>
    <m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9"/>
    <x v="123"/>
    <x v="9"/>
    <d v="2026-08-20T12:48:32"/>
    <x v="161"/>
    <m/>
    <m/>
    <m/>
    <m/>
    <m/>
    <n v="3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0"/>
    <x v="123"/>
    <x v="9"/>
    <d v="2026-08-20T12:48:32"/>
    <x v="10"/>
    <m/>
    <m/>
    <m/>
    <m/>
    <m/>
    <m/>
    <m/>
    <n v="3"/>
    <m/>
    <n v="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1"/>
    <x v="123"/>
    <x v="9"/>
    <d v="2026-08-20T12:48:32"/>
    <x v="99"/>
    <n v="0.8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"/>
    <x v="123"/>
    <x v="9"/>
    <d v="2026-08-20T12:48:32"/>
    <x v="43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2"/>
    <x v="123"/>
    <x v="9"/>
    <d v="2026-08-20T12:48:32"/>
    <x v="11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2"/>
    <x v="123"/>
    <x v="9"/>
    <d v="2026-08-20T12:48:32"/>
    <x v="236"/>
    <n v="25"/>
    <n v="38"/>
    <n v="1"/>
    <n v="0"/>
    <n v="3"/>
    <n v="7"/>
    <n v="7"/>
    <n v="16"/>
    <n v="17"/>
    <n v="3"/>
    <m/>
    <n v="2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3"/>
    <x v="123"/>
    <x v="9"/>
    <d v="2026-08-20T12:48:32"/>
    <x v="30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22"/>
    <x v="124"/>
    <x v="2"/>
    <d v="2026-08-20T12:48:32"/>
    <x v="182"/>
    <n v="4"/>
    <m/>
    <n v="4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2"/>
    <x v="124"/>
    <x v="2"/>
    <d v="2026-08-20T12:48:32"/>
    <x v="408"/>
    <n v="28"/>
    <n v="49"/>
    <n v="5"/>
    <n v="1"/>
    <n v="4"/>
    <n v="3"/>
    <n v="6"/>
    <n v="20"/>
    <n v="20"/>
    <n v="8"/>
    <m/>
    <n v="1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3"/>
    <x v="124"/>
    <x v="2"/>
    <d v="2026-08-20T12:48:32"/>
    <x v="2"/>
    <n v="2"/>
    <n v="1"/>
    <m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15"/>
    <x v="124"/>
    <x v="2"/>
    <d v="2026-08-20T12:48:32"/>
    <x v="2"/>
    <n v="3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4"/>
    <x v="124"/>
    <x v="2"/>
    <d v="2026-08-20T12:48:32"/>
    <x v="408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5"/>
    <x v="124"/>
    <x v="2"/>
    <d v="2026-08-20T12:48:32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9"/>
    <x v="113"/>
    <x v="9"/>
    <d v="2026-08-20T12:48:27"/>
    <x v="57"/>
    <m/>
    <m/>
    <m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0"/>
    <x v="113"/>
    <x v="9"/>
    <d v="2026-08-20T12:48:27"/>
    <x v="86"/>
    <m/>
    <m/>
    <m/>
    <m/>
    <m/>
    <m/>
    <m/>
    <n v="5"/>
    <m/>
    <n v="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1"/>
    <x v="113"/>
    <x v="9"/>
    <d v="2026-08-20T12:48:27"/>
    <x v="15"/>
    <n v="5.6"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"/>
    <x v="113"/>
    <x v="9"/>
    <d v="2026-08-20T12:48:27"/>
    <x v="132"/>
    <n v="14"/>
    <n v="24"/>
    <n v="2"/>
    <m/>
    <n v="3"/>
    <n v="7"/>
    <n v="3"/>
    <n v="8"/>
    <n v="6"/>
    <n v="5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4"/>
    <x v="113"/>
    <x v="9"/>
    <d v="2026-08-20T12:48:27"/>
    <x v="411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5"/>
    <x v="113"/>
    <x v="9"/>
    <d v="2026-08-20T12:48:27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5"/>
    <x v="114"/>
    <x v="13"/>
    <d v="2026-08-20T12:48:28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6"/>
    <x v="114"/>
    <x v="13"/>
    <d v="2026-08-20T12:48:28"/>
    <x v="228"/>
    <n v="3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6"/>
    <x v="124"/>
    <x v="2"/>
    <d v="2026-08-20T12:48:32"/>
    <x v="408"/>
    <n v="29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7"/>
    <x v="124"/>
    <x v="2"/>
    <d v="2026-08-20T12:48:32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8"/>
    <x v="125"/>
    <x v="10"/>
    <d v="2026-08-20T12:48:33"/>
    <x v="103"/>
    <m/>
    <m/>
    <m/>
    <n v="78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9"/>
    <x v="125"/>
    <x v="10"/>
    <d v="2026-08-20T12:48:33"/>
    <x v="613"/>
    <m/>
    <m/>
    <m/>
    <m/>
    <m/>
    <n v="212"/>
    <n v="15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0"/>
    <x v="125"/>
    <x v="10"/>
    <d v="2026-08-20T12:48:33"/>
    <x v="170"/>
    <m/>
    <m/>
    <m/>
    <m/>
    <m/>
    <m/>
    <m/>
    <n v="42"/>
    <m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1"/>
    <x v="125"/>
    <x v="10"/>
    <d v="2026-08-20T12:48:33"/>
    <x v="777"/>
    <n v="6.4"/>
    <n v="24.8"/>
    <n v="5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0"/>
    <x v="125"/>
    <x v="10"/>
    <d v="2026-08-20T12:48:33"/>
    <x v="164"/>
    <m/>
    <m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"/>
    <x v="125"/>
    <x v="10"/>
    <d v="2026-08-20T12:48:33"/>
    <x v="115"/>
    <m/>
    <m/>
    <n v="2"/>
    <n v="4"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7"/>
    <x v="114"/>
    <x v="13"/>
    <d v="2026-08-20T12:48:28"/>
    <x v="117"/>
    <n v="3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19"/>
    <x v="115"/>
    <x v="1"/>
    <d v="2026-08-20T12:48:28"/>
    <x v="700"/>
    <m/>
    <n v="4"/>
    <n v="3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24"/>
    <x v="115"/>
    <x v="1"/>
    <d v="2026-08-20T12:48:28"/>
    <x v="0"/>
    <n v="2"/>
    <n v="4"/>
    <m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4"/>
    <x v="115"/>
    <x v="1"/>
    <d v="2026-08-20T12:48:28"/>
    <x v="283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6"/>
    <x v="115"/>
    <x v="1"/>
    <d v="2026-08-20T12:48:28"/>
    <x v="283"/>
    <n v="38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2"/>
    <x v="119"/>
    <x v="1"/>
    <d v="2026-08-20T12:48:29"/>
    <x v="131"/>
    <n v="14"/>
    <n v="48"/>
    <n v="2"/>
    <n v="1"/>
    <n v="5"/>
    <n v="7"/>
    <n v="5"/>
    <n v="12"/>
    <n v="14"/>
    <n v="11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3"/>
    <x v="119"/>
    <x v="1"/>
    <d v="2026-08-20T12:48:29"/>
    <x v="3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5"/>
    <x v="119"/>
    <x v="1"/>
    <d v="2026-08-20T12:48:29"/>
    <x v="2"/>
    <n v="1"/>
    <n v="2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2"/>
    <x v="126"/>
    <x v="9"/>
    <d v="2026-08-20T12:48:33"/>
    <x v="193"/>
    <n v="18"/>
    <n v="24"/>
    <n v="1"/>
    <n v="2"/>
    <n v="3"/>
    <n v="4"/>
    <n v="9"/>
    <n v="5"/>
    <n v="9"/>
    <n v="5"/>
    <m/>
    <n v="0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3"/>
    <x v="126"/>
    <x v="9"/>
    <d v="2026-08-20T12:48:33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5"/>
    <x v="126"/>
    <x v="9"/>
    <d v="2026-08-20T12:48:33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8"/>
    <x v="126"/>
    <x v="9"/>
    <d v="2026-08-20T12:48:33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24"/>
    <x v="126"/>
    <x v="9"/>
    <d v="2026-08-20T12:48:33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4"/>
    <x v="126"/>
    <x v="9"/>
    <d v="2026-08-20T12:48:33"/>
    <x v="272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"/>
    <x v="126"/>
    <x v="9"/>
    <d v="2026-08-20T12:48:33"/>
    <x v="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6"/>
    <x v="126"/>
    <x v="9"/>
    <d v="2026-08-20T12:48:33"/>
    <x v="272"/>
    <n v="75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"/>
    <x v="126"/>
    <x v="9"/>
    <d v="2026-08-20T12:48:33"/>
    <x v="4"/>
    <n v="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25"/>
    <x v="126"/>
    <x v="9"/>
    <d v="2026-08-20T12:48:33"/>
    <x v="144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34"/>
    <x v="126"/>
    <x v="9"/>
    <d v="2026-08-20T12:48:33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8"/>
    <x v="127"/>
    <x v="1"/>
    <d v="2026-08-20T12:48:34"/>
    <x v="94"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9"/>
    <x v="127"/>
    <x v="1"/>
    <d v="2026-08-20T12:48:34"/>
    <x v="228"/>
    <m/>
    <m/>
    <m/>
    <m/>
    <m/>
    <n v="50"/>
    <n v="2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10"/>
    <x v="127"/>
    <x v="1"/>
    <d v="2026-08-20T12:48:34"/>
    <x v="10"/>
    <m/>
    <m/>
    <m/>
    <m/>
    <m/>
    <m/>
    <m/>
    <n v="8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11"/>
    <x v="127"/>
    <x v="1"/>
    <d v="2026-08-20T12:48:34"/>
    <x v="142"/>
    <n v="7.2"/>
    <n v="8.8000000000000007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22"/>
    <x v="127"/>
    <x v="1"/>
    <d v="2026-08-20T12:48:34"/>
    <x v="11"/>
    <n v="0"/>
    <n v="0"/>
    <n v="0"/>
    <n v="4.8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6"/>
    <x v="125"/>
    <x v="10"/>
    <d v="2026-08-20T12:48:33"/>
    <x v="0"/>
    <m/>
    <m/>
    <m/>
    <m/>
    <m/>
    <m/>
    <m/>
    <m/>
    <n v="6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2"/>
    <x v="125"/>
    <x v="10"/>
    <d v="2026-08-20T12:48:33"/>
    <x v="11"/>
    <n v="0.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23"/>
    <x v="127"/>
    <x v="1"/>
    <d v="2026-08-20T12:48:34"/>
    <x v="69"/>
    <n v="0"/>
    <n v="4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2"/>
    <x v="127"/>
    <x v="1"/>
    <d v="2026-08-20T12:48:34"/>
    <x v="382"/>
    <n v="42"/>
    <n v="38"/>
    <n v="2"/>
    <n v="4"/>
    <n v="9"/>
    <n v="9"/>
    <n v="8"/>
    <n v="25"/>
    <n v="10"/>
    <n v="8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4"/>
    <x v="127"/>
    <x v="1"/>
    <d v="2026-08-20T12:48:34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5"/>
    <x v="127"/>
    <x v="1"/>
    <d v="2026-08-20T12:48:34"/>
    <x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6"/>
    <x v="127"/>
    <x v="1"/>
    <d v="2026-08-20T12:48:34"/>
    <x v="170"/>
    <n v="2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"/>
    <x v="127"/>
    <x v="1"/>
    <d v="2026-08-20T12:48:34"/>
    <x v="14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4"/>
    <x v="119"/>
    <x v="1"/>
    <d v="2026-08-20T12:48:29"/>
    <x v="17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5"/>
    <x v="119"/>
    <x v="1"/>
    <d v="2026-08-20T12:48:29"/>
    <x v="1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6"/>
    <x v="120"/>
    <x v="1"/>
    <d v="2026-08-20T12:48:30"/>
    <x v="211"/>
    <n v="28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"/>
    <x v="120"/>
    <x v="1"/>
    <d v="2026-08-20T12:48:30"/>
    <x v="14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22"/>
    <x v="121"/>
    <x v="9"/>
    <d v="2026-08-20T12:48:30"/>
    <x v="1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2"/>
    <x v="121"/>
    <x v="9"/>
    <d v="2026-08-20T12:48:30"/>
    <x v="257"/>
    <n v="86"/>
    <n v="64"/>
    <n v="5"/>
    <n v="7"/>
    <n v="12"/>
    <n v="19"/>
    <n v="15"/>
    <n v="33"/>
    <n v="37"/>
    <n v="12"/>
    <m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3"/>
    <x v="121"/>
    <x v="9"/>
    <d v="2026-08-20T12:48:30"/>
    <x v="0"/>
    <n v="3"/>
    <n v="3"/>
    <n v="1"/>
    <m/>
    <m/>
    <m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4"/>
    <x v="121"/>
    <x v="9"/>
    <d v="2026-08-20T12:48:30"/>
    <x v="3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6"/>
    <x v="130"/>
    <x v="12"/>
    <d v="2026-08-20T12:48:35"/>
    <x v="223"/>
    <n v="87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"/>
    <x v="130"/>
    <x v="12"/>
    <d v="2026-08-20T12:48:35"/>
    <x v="10"/>
    <n v="3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8"/>
    <x v="130"/>
    <x v="12"/>
    <d v="2026-08-20T12:48:35"/>
    <x v="3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8"/>
    <x v="131"/>
    <x v="9"/>
    <d v="2026-08-20T12:48:36"/>
    <x v="353"/>
    <m/>
    <m/>
    <m/>
    <n v="15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9"/>
    <x v="131"/>
    <x v="9"/>
    <d v="2026-08-20T12:48:36"/>
    <x v="620"/>
    <m/>
    <m/>
    <m/>
    <m/>
    <m/>
    <n v="272"/>
    <n v="25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0"/>
    <x v="131"/>
    <x v="9"/>
    <d v="2026-08-20T12:48:36"/>
    <x v="284"/>
    <m/>
    <m/>
    <m/>
    <m/>
    <m/>
    <m/>
    <m/>
    <n v="88"/>
    <m/>
    <n v="36"/>
    <n v="1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1"/>
    <x v="131"/>
    <x v="9"/>
    <d v="2026-08-20T12:48:36"/>
    <x v="816"/>
    <n v="14.4"/>
    <n v="64.8"/>
    <n v="14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0"/>
    <x v="131"/>
    <x v="9"/>
    <d v="2026-08-20T12:48:36"/>
    <x v="39"/>
    <m/>
    <m/>
    <m/>
    <n v="8"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6"/>
    <x v="131"/>
    <x v="9"/>
    <d v="2026-08-20T12:48:36"/>
    <x v="536"/>
    <n v="249"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"/>
    <x v="131"/>
    <x v="9"/>
    <d v="2026-08-20T12:48:36"/>
    <x v="18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5"/>
    <x v="131"/>
    <x v="9"/>
    <d v="2026-08-20T12:48:36"/>
    <x v="201"/>
    <n v="28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8"/>
    <x v="132"/>
    <x v="2"/>
    <d v="2026-08-20T12:48:36"/>
    <x v="629"/>
    <m/>
    <m/>
    <m/>
    <n v="15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9"/>
    <x v="132"/>
    <x v="2"/>
    <d v="2026-08-20T12:48:36"/>
    <x v="817"/>
    <m/>
    <m/>
    <m/>
    <m/>
    <m/>
    <n v="360"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0"/>
    <x v="132"/>
    <x v="2"/>
    <d v="2026-08-20T12:48:36"/>
    <x v="61"/>
    <m/>
    <m/>
    <m/>
    <m/>
    <m/>
    <m/>
    <m/>
    <n v="88"/>
    <m/>
    <n v="44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1"/>
    <x v="132"/>
    <x v="2"/>
    <d v="2026-08-20T12:48:36"/>
    <x v="649"/>
    <n v="12.8"/>
    <n v="36"/>
    <n v="6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0"/>
    <x v="132"/>
    <x v="2"/>
    <d v="2026-08-20T12:48:36"/>
    <x v="63"/>
    <m/>
    <m/>
    <m/>
    <n v="4"/>
    <n v="4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"/>
    <x v="132"/>
    <x v="2"/>
    <d v="2026-08-20T12:48:36"/>
    <x v="74"/>
    <n v="17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5"/>
    <x v="132"/>
    <x v="2"/>
    <d v="2026-08-20T12:48:36"/>
    <x v="115"/>
    <n v="1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34"/>
    <x v="132"/>
    <x v="2"/>
    <d v="2026-08-20T12:48:36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5"/>
    <x v="121"/>
    <x v="9"/>
    <d v="2026-08-20T12:48:30"/>
    <x v="3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4"/>
    <x v="121"/>
    <x v="9"/>
    <d v="2026-08-20T12:48:30"/>
    <x v="126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5"/>
    <x v="121"/>
    <x v="9"/>
    <d v="2026-08-20T12:48:30"/>
    <x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25"/>
    <x v="122"/>
    <x v="9"/>
    <d v="2026-08-20T12:48:31"/>
    <x v="10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7"/>
    <x v="123"/>
    <x v="9"/>
    <d v="2026-08-20T12:48:32"/>
    <x v="69"/>
    <m/>
    <m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20"/>
    <x v="123"/>
    <x v="9"/>
    <d v="2026-08-20T12:48:32"/>
    <x v="43"/>
    <n v="2"/>
    <n v="0"/>
    <n v="0"/>
    <n v="0"/>
    <n v="0"/>
    <n v="0"/>
    <n v="0"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4"/>
    <x v="123"/>
    <x v="9"/>
    <d v="2026-08-20T12:48:32"/>
    <x v="103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5"/>
    <x v="123"/>
    <x v="9"/>
    <d v="2026-08-20T12:48:32"/>
    <x v="6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1"/>
    <x v="128"/>
    <x v="2"/>
    <d v="2026-08-20T12:48:34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2"/>
    <x v="128"/>
    <x v="2"/>
    <d v="2026-08-20T12:48:34"/>
    <x v="709"/>
    <m/>
    <m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3"/>
    <x v="128"/>
    <x v="2"/>
    <d v="2026-08-20T12:48:34"/>
    <x v="69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"/>
    <x v="128"/>
    <x v="2"/>
    <d v="2026-08-20T12:48:34"/>
    <x v="818"/>
    <n v="250"/>
    <n v="327"/>
    <n v="6"/>
    <n v="11"/>
    <n v="38"/>
    <n v="61"/>
    <n v="79"/>
    <n v="143"/>
    <n v="135"/>
    <n v="65"/>
    <m/>
    <n v="11"/>
    <n v="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3"/>
    <x v="128"/>
    <x v="2"/>
    <d v="2026-08-20T12:48:34"/>
    <x v="13"/>
    <n v="9"/>
    <n v="6"/>
    <n v="1"/>
    <n v="2"/>
    <n v="1"/>
    <m/>
    <m/>
    <n v="8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4"/>
    <x v="128"/>
    <x v="2"/>
    <d v="2026-08-20T12:48:34"/>
    <x v="43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5"/>
    <x v="128"/>
    <x v="2"/>
    <d v="2026-08-20T12:48:34"/>
    <x v="69"/>
    <n v="1"/>
    <n v="3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6"/>
    <x v="128"/>
    <x v="2"/>
    <d v="2026-08-20T12:48:34"/>
    <x v="0"/>
    <n v="2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8"/>
    <x v="129"/>
    <x v="2"/>
    <d v="2026-08-20T12:48:35"/>
    <x v="534"/>
    <m/>
    <m/>
    <m/>
    <n v="107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9"/>
    <x v="129"/>
    <x v="2"/>
    <d v="2026-08-20T12:48:35"/>
    <x v="351"/>
    <m/>
    <m/>
    <m/>
    <m/>
    <m/>
    <n v="170"/>
    <n v="15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8"/>
    <x v="130"/>
    <x v="12"/>
    <d v="2026-08-20T12:48:35"/>
    <x v="74"/>
    <m/>
    <m/>
    <m/>
    <n v="1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9"/>
    <x v="130"/>
    <x v="12"/>
    <d v="2026-08-20T12:48:35"/>
    <x v="395"/>
    <m/>
    <m/>
    <m/>
    <m/>
    <m/>
    <n v="68"/>
    <n v="6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"/>
    <x v="130"/>
    <x v="12"/>
    <d v="2026-08-20T12:48:35"/>
    <x v="14"/>
    <m/>
    <m/>
    <m/>
    <m/>
    <m/>
    <m/>
    <m/>
    <n v="3"/>
    <m/>
    <n v="0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1"/>
    <x v="130"/>
    <x v="12"/>
    <d v="2026-08-20T12:48:35"/>
    <x v="142"/>
    <n v="3.2"/>
    <n v="11.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0"/>
    <x v="130"/>
    <x v="12"/>
    <d v="2026-08-20T12:48:35"/>
    <x v="69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"/>
    <x v="130"/>
    <x v="12"/>
    <d v="2026-08-20T12:48:35"/>
    <x v="1"/>
    <m/>
    <m/>
    <n v="4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6"/>
    <x v="123"/>
    <x v="9"/>
    <d v="2026-08-20T12:48:32"/>
    <x v="103"/>
    <n v="74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7"/>
    <x v="123"/>
    <x v="9"/>
    <d v="2026-08-20T12:48:32"/>
    <x v="63"/>
    <n v="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25"/>
    <x v="124"/>
    <x v="2"/>
    <d v="2026-08-20T12:48:32"/>
    <x v="1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2"/>
    <x v="125"/>
    <x v="10"/>
    <d v="2026-08-20T12:48:33"/>
    <x v="0"/>
    <m/>
    <n v="0.8"/>
    <n v="0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3"/>
    <x v="125"/>
    <x v="10"/>
    <d v="2026-08-20T12:48:33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2"/>
    <x v="125"/>
    <x v="10"/>
    <d v="2026-08-20T12:48:33"/>
    <x v="819"/>
    <n v="154"/>
    <n v="202"/>
    <n v="2"/>
    <n v="8"/>
    <n v="23"/>
    <n v="39"/>
    <n v="48"/>
    <n v="106"/>
    <n v="76"/>
    <n v="42"/>
    <m/>
    <n v="4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3"/>
    <x v="125"/>
    <x v="10"/>
    <d v="2026-08-20T12:48:33"/>
    <x v="193"/>
    <n v="28"/>
    <n v="14"/>
    <n v="1"/>
    <m/>
    <n v="3"/>
    <n v="2"/>
    <m/>
    <n v="20"/>
    <n v="1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15"/>
    <x v="125"/>
    <x v="10"/>
    <d v="2026-08-20T12:48:33"/>
    <x v="90"/>
    <n v="4"/>
    <n v="1"/>
    <m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7"/>
    <x v="128"/>
    <x v="2"/>
    <d v="2026-08-20T12:48:34"/>
    <x v="18"/>
    <m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8"/>
    <x v="128"/>
    <x v="2"/>
    <d v="2026-08-20T12:48:34"/>
    <x v="238"/>
    <m/>
    <n v="8.4"/>
    <n v="4.4000000000000004"/>
    <n v="4.400000000000000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9"/>
    <x v="128"/>
    <x v="2"/>
    <d v="2026-08-20T12:48:34"/>
    <x v="11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0"/>
    <x v="128"/>
    <x v="2"/>
    <d v="2026-08-20T12:48:34"/>
    <x v="145"/>
    <n v="6"/>
    <n v="3"/>
    <n v="1"/>
    <m/>
    <m/>
    <n v="1"/>
    <n v="1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4"/>
    <x v="128"/>
    <x v="2"/>
    <d v="2026-08-20T12:48:34"/>
    <x v="0"/>
    <n v="3"/>
    <n v="3"/>
    <m/>
    <n v="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4"/>
    <x v="128"/>
    <x v="2"/>
    <d v="2026-08-20T12:48:34"/>
    <x v="803"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5"/>
    <x v="128"/>
    <x v="2"/>
    <d v="2026-08-20T12:48:34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6"/>
    <x v="128"/>
    <x v="2"/>
    <d v="2026-08-20T12:48:34"/>
    <x v="803"/>
    <n v="186"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2"/>
    <x v="130"/>
    <x v="12"/>
    <d v="2026-08-20T12:48:35"/>
    <x v="41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"/>
    <x v="130"/>
    <x v="12"/>
    <d v="2026-08-20T12:48:35"/>
    <x v="229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"/>
    <x v="131"/>
    <x v="9"/>
    <d v="2026-08-20T12:48:36"/>
    <x v="48"/>
    <m/>
    <m/>
    <n v="4"/>
    <n v="8"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2"/>
    <x v="131"/>
    <x v="9"/>
    <d v="2026-08-20T12:48:36"/>
    <x v="80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3"/>
    <x v="131"/>
    <x v="9"/>
    <d v="2026-08-20T12:48:36"/>
    <x v="747"/>
    <n v="3.33"/>
    <n v="3.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2"/>
    <x v="131"/>
    <x v="9"/>
    <d v="2026-08-20T12:48:36"/>
    <x v="476"/>
    <m/>
    <m/>
    <n v="4.4000000000000004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3"/>
    <x v="131"/>
    <x v="9"/>
    <d v="2026-08-20T12:48:36"/>
    <x v="19"/>
    <m/>
    <m/>
    <n v="10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"/>
    <x v="131"/>
    <x v="9"/>
    <d v="2026-08-20T12:48:36"/>
    <x v="820"/>
    <n v="259"/>
    <n v="407"/>
    <n v="5"/>
    <n v="18"/>
    <n v="56"/>
    <n v="77"/>
    <n v="85"/>
    <n v="136"/>
    <n v="131"/>
    <n v="89"/>
    <m/>
    <n v="18"/>
    <n v="1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3"/>
    <x v="131"/>
    <x v="9"/>
    <d v="2026-08-20T12:48:36"/>
    <x v="86"/>
    <n v="3"/>
    <n v="8"/>
    <m/>
    <m/>
    <n v="2"/>
    <n v="4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4"/>
    <x v="131"/>
    <x v="9"/>
    <d v="2026-08-20T12:48:36"/>
    <x v="43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"/>
    <x v="132"/>
    <x v="2"/>
    <d v="2026-08-20T12:48:36"/>
    <x v="74"/>
    <m/>
    <n v="0"/>
    <n v="11"/>
    <n v="4"/>
    <n v="4"/>
    <n v="18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2"/>
    <x v="132"/>
    <x v="2"/>
    <d v="2026-08-20T12:48:36"/>
    <x v="18"/>
    <n v="1.6"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3"/>
    <x v="132"/>
    <x v="2"/>
    <d v="2026-08-20T12:48:36"/>
    <x v="821"/>
    <m/>
    <m/>
    <n v="2.2000000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1"/>
    <x v="132"/>
    <x v="2"/>
    <d v="2026-08-20T12:48:36"/>
    <x v="27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2"/>
    <x v="132"/>
    <x v="2"/>
    <d v="2026-08-20T12:48:36"/>
    <x v="40"/>
    <n v="4.8"/>
    <n v="4.8"/>
    <n v="0"/>
    <n v="2.4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3"/>
    <x v="132"/>
    <x v="2"/>
    <d v="2026-08-20T12:48:36"/>
    <x v="148"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3"/>
    <x v="134"/>
    <x v="14"/>
    <d v="2026-08-20T12:47:21"/>
    <x v="30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0"/>
    <x v="134"/>
    <x v="14"/>
    <d v="2026-08-20T12:47:21"/>
    <x v="90"/>
    <n v="2"/>
    <n v="3"/>
    <m/>
    <m/>
    <n v="1"/>
    <n v="1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4"/>
    <x v="134"/>
    <x v="14"/>
    <d v="2026-08-20T12:47:21"/>
    <x v="642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"/>
    <x v="134"/>
    <x v="14"/>
    <d v="2026-08-20T12:47:21"/>
    <x v="4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6"/>
    <x v="134"/>
    <x v="14"/>
    <d v="2026-08-20T12:47:21"/>
    <x v="642"/>
    <n v="260"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"/>
    <x v="134"/>
    <x v="14"/>
    <d v="2026-08-20T12:47:21"/>
    <x v="45"/>
    <n v="15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"/>
    <x v="132"/>
    <x v="2"/>
    <d v="2026-08-20T12:48:36"/>
    <x v="428"/>
    <n v="232"/>
    <n v="399"/>
    <n v="6"/>
    <n v="15"/>
    <n v="30"/>
    <n v="75"/>
    <n v="66"/>
    <n v="180"/>
    <n v="141"/>
    <n v="88"/>
    <m/>
    <n v="2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3"/>
    <x v="132"/>
    <x v="2"/>
    <d v="2026-08-20T12:48:36"/>
    <x v="209"/>
    <n v="22"/>
    <n v="19"/>
    <n v="1"/>
    <m/>
    <n v="10"/>
    <n v="4"/>
    <n v="4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8"/>
    <x v="128"/>
    <x v="2"/>
    <d v="2026-08-20T12:48:34"/>
    <x v="345"/>
    <m/>
    <m/>
    <m/>
    <n v="122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9"/>
    <x v="128"/>
    <x v="2"/>
    <d v="2026-08-20T12:48:34"/>
    <x v="639"/>
    <m/>
    <m/>
    <m/>
    <m/>
    <m/>
    <n v="286"/>
    <n v="268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0"/>
    <x v="128"/>
    <x v="2"/>
    <d v="2026-08-20T12:48:34"/>
    <x v="434"/>
    <m/>
    <m/>
    <m/>
    <m/>
    <m/>
    <m/>
    <m/>
    <n v="65"/>
    <m/>
    <n v="22"/>
    <n v="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1"/>
    <x v="128"/>
    <x v="2"/>
    <d v="2026-08-20T12:48:34"/>
    <x v="822"/>
    <n v="8.8000000000000007"/>
    <n v="17.600000000000001"/>
    <n v="8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"/>
    <x v="129"/>
    <x v="2"/>
    <d v="2026-08-20T12:48:35"/>
    <x v="168"/>
    <m/>
    <m/>
    <m/>
    <m/>
    <m/>
    <m/>
    <m/>
    <n v="62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1"/>
    <x v="129"/>
    <x v="2"/>
    <d v="2026-08-20T12:48:35"/>
    <x v="499"/>
    <n v="26.4"/>
    <n v="27.2"/>
    <n v="10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0"/>
    <x v="129"/>
    <x v="2"/>
    <d v="2026-08-20T12:48:35"/>
    <x v="2"/>
    <m/>
    <m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"/>
    <x v="129"/>
    <x v="2"/>
    <d v="2026-08-20T12:48:35"/>
    <x v="90"/>
    <m/>
    <n v="2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6"/>
    <x v="137"/>
    <x v="17"/>
    <d v="2026-08-20T12:47:22"/>
    <x v="612"/>
    <n v="231"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7"/>
    <x v="137"/>
    <x v="17"/>
    <d v="2026-08-20T12:47:22"/>
    <x v="209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3"/>
    <x v="138"/>
    <x v="18"/>
    <d v="2026-08-20T12:47:23"/>
    <x v="371"/>
    <n v="3.6"/>
    <n v="0"/>
    <n v="3.2"/>
    <n v="0"/>
    <n v="3.6"/>
    <n v="2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"/>
    <x v="138"/>
    <x v="18"/>
    <d v="2026-08-20T12:47:23"/>
    <x v="481"/>
    <n v="181"/>
    <n v="240"/>
    <n v="6"/>
    <n v="16"/>
    <n v="39"/>
    <n v="53"/>
    <n v="33"/>
    <n v="128"/>
    <n v="83"/>
    <n v="46"/>
    <m/>
    <n v="4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"/>
    <x v="138"/>
    <x v="18"/>
    <d v="2026-08-20T12:47:23"/>
    <x v="145"/>
    <n v="6"/>
    <n v="3"/>
    <n v="0"/>
    <n v="1"/>
    <n v="1"/>
    <n v="1"/>
    <n v="2"/>
    <n v="2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5"/>
    <x v="138"/>
    <x v="18"/>
    <d v="2026-08-20T12:47:23"/>
    <x v="1"/>
    <n v="5"/>
    <n v="3"/>
    <n v="1"/>
    <n v="1"/>
    <n v="3"/>
    <n v="0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"/>
    <x v="138"/>
    <x v="18"/>
    <d v="2026-08-20T12:47:23"/>
    <x v="505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"/>
    <x v="138"/>
    <x v="18"/>
    <d v="2026-08-20T12:47:23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26"/>
    <x v="129"/>
    <x v="2"/>
    <d v="2026-08-20T12:48:35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2"/>
    <x v="129"/>
    <x v="2"/>
    <d v="2026-08-20T12:48:35"/>
    <x v="221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3"/>
    <x v="129"/>
    <x v="2"/>
    <d v="2026-08-20T12:48:35"/>
    <x v="277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22"/>
    <x v="129"/>
    <x v="2"/>
    <d v="2026-08-20T12:48:35"/>
    <x v="108"/>
    <n v="4.4000000000000004"/>
    <m/>
    <n v="6.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23"/>
    <x v="129"/>
    <x v="2"/>
    <d v="2026-08-20T12:48:35"/>
    <x v="365"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2"/>
    <x v="129"/>
    <x v="2"/>
    <d v="2026-08-20T12:48:35"/>
    <x v="823"/>
    <n v="151"/>
    <n v="238"/>
    <n v="10"/>
    <n v="10"/>
    <n v="41"/>
    <n v="49"/>
    <n v="47"/>
    <n v="82"/>
    <n v="81"/>
    <n v="62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3"/>
    <x v="129"/>
    <x v="2"/>
    <d v="2026-08-20T12:48:35"/>
    <x v="2"/>
    <n v="2"/>
    <n v="1"/>
    <m/>
    <m/>
    <m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2"/>
    <x v="130"/>
    <x v="12"/>
    <d v="2026-08-20T12:48:35"/>
    <x v="91"/>
    <m/>
    <m/>
    <n v="4.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8"/>
    <x v="139"/>
    <x v="1"/>
    <d v="2026-08-20T12:47:23"/>
    <x v="824"/>
    <n v="15.2"/>
    <n v="22"/>
    <n v="34.4"/>
    <n v="40.799999999999997"/>
    <n v="14.8"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9"/>
    <x v="139"/>
    <x v="1"/>
    <d v="2026-08-20T12:47:23"/>
    <x v="825"/>
    <n v="1.6"/>
    <n v="16.8"/>
    <n v="29.6"/>
    <n v="13.6"/>
    <n v="7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0"/>
    <x v="139"/>
    <x v="1"/>
    <d v="2026-08-20T12:47:23"/>
    <x v="98"/>
    <n v="18"/>
    <n v="17"/>
    <n v="1"/>
    <n v="1"/>
    <n v="3"/>
    <n v="5"/>
    <n v="4"/>
    <n v="1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4"/>
    <x v="139"/>
    <x v="1"/>
    <d v="2026-08-20T12:47:23"/>
    <x v="415"/>
    <n v="30"/>
    <n v="24"/>
    <n v="5"/>
    <n v="10"/>
    <n v="16"/>
    <n v="14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"/>
    <x v="139"/>
    <x v="1"/>
    <d v="2026-08-20T12:47:23"/>
    <x v="826"/>
    <n v="1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5"/>
    <x v="139"/>
    <x v="1"/>
    <d v="2026-08-20T12:47:23"/>
    <x v="195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0"/>
    <x v="139"/>
    <x v="1"/>
    <d v="2026-08-20T12:47:23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6"/>
    <x v="139"/>
    <x v="1"/>
    <d v="2026-08-20T12:47:23"/>
    <x v="826"/>
    <n v="450"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"/>
    <x v="139"/>
    <x v="1"/>
    <d v="2026-08-20T12:47:23"/>
    <x v="195"/>
    <n v="1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2"/>
    <x v="139"/>
    <x v="1"/>
    <d v="2026-08-20T12:47:23"/>
    <x v="10"/>
    <n v="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9"/>
    <x v="140"/>
    <x v="1"/>
    <d v="2026-08-20T12:47:24"/>
    <x v="104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20"/>
    <x v="140"/>
    <x v="1"/>
    <d v="2026-08-20T12:47:24"/>
    <x v="2"/>
    <m/>
    <n v="3"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4"/>
    <x v="140"/>
    <x v="1"/>
    <d v="2026-08-20T12:47:24"/>
    <x v="827"/>
    <n v="7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5"/>
    <x v="140"/>
    <x v="1"/>
    <d v="2026-08-20T12:47:24"/>
    <x v="198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6"/>
    <x v="140"/>
    <x v="1"/>
    <d v="2026-08-20T12:47:24"/>
    <x v="827"/>
    <n v="284"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"/>
    <x v="140"/>
    <x v="1"/>
    <d v="2026-08-20T12:47:24"/>
    <x v="198"/>
    <n v="25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3"/>
    <x v="130"/>
    <x v="12"/>
    <d v="2026-08-20T12:48:35"/>
    <x v="1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"/>
    <x v="130"/>
    <x v="12"/>
    <d v="2026-08-20T12:48:35"/>
    <x v="162"/>
    <n v="54"/>
    <n v="58"/>
    <n v="2"/>
    <n v="3"/>
    <n v="9"/>
    <n v="9"/>
    <n v="14"/>
    <n v="34"/>
    <n v="33"/>
    <n v="4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3"/>
    <x v="130"/>
    <x v="12"/>
    <d v="2026-08-20T12:48:35"/>
    <x v="69"/>
    <n v="1"/>
    <n v="3"/>
    <m/>
    <m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5"/>
    <x v="131"/>
    <x v="9"/>
    <d v="2026-08-20T12:48:36"/>
    <x v="145"/>
    <n v="3"/>
    <n v="6"/>
    <m/>
    <m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6"/>
    <x v="131"/>
    <x v="9"/>
    <d v="2026-08-20T12:48:36"/>
    <x v="69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7"/>
    <x v="131"/>
    <x v="9"/>
    <d v="2026-08-20T12:48:36"/>
    <x v="69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8"/>
    <x v="131"/>
    <x v="9"/>
    <d v="2026-08-20T12:48:36"/>
    <x v="164"/>
    <n v="3.2"/>
    <n v="12.4"/>
    <n v="4.8"/>
    <n v="11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9"/>
    <x v="131"/>
    <x v="9"/>
    <d v="2026-08-20T12:48:36"/>
    <x v="85"/>
    <m/>
    <n v="4"/>
    <m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"/>
    <x v="1"/>
    <x v="1"/>
    <d v="2026-08-20T12:47:25"/>
    <x v="102"/>
    <n v="3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5"/>
    <x v="1"/>
    <x v="1"/>
    <d v="2026-08-20T12:47:25"/>
    <x v="95"/>
    <n v="2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"/>
    <x v="3"/>
    <x v="2"/>
    <d v="2026-08-20T12:47:25"/>
    <x v="69"/>
    <n v="0"/>
    <n v="4"/>
    <n v="1"/>
    <n v="1"/>
    <n v="0"/>
    <n v="0"/>
    <n v="0"/>
    <n v="0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4"/>
    <x v="3"/>
    <x v="2"/>
    <d v="2026-08-20T12:47:25"/>
    <x v="145"/>
    <n v="2"/>
    <n v="7"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5"/>
    <x v="3"/>
    <x v="2"/>
    <d v="2026-08-20T12:47:25"/>
    <x v="30"/>
    <n v="0"/>
    <n v="1"/>
    <n v="0"/>
    <n v="0"/>
    <n v="0"/>
    <n v="1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6"/>
    <x v="3"/>
    <x v="2"/>
    <d v="2026-08-20T12:47:25"/>
    <x v="43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7"/>
    <x v="3"/>
    <x v="2"/>
    <d v="2026-08-20T12:47:25"/>
    <x v="1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7"/>
    <x v="3"/>
    <x v="2"/>
    <d v="2026-08-20T12:47:25"/>
    <x v="43"/>
    <n v="0"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8"/>
    <x v="3"/>
    <x v="2"/>
    <d v="2026-08-20T12:47:25"/>
    <x v="43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8"/>
    <x v="3"/>
    <x v="2"/>
    <d v="2026-08-20T12:47:25"/>
    <x v="344"/>
    <n v="2"/>
    <n v="0"/>
    <n v="12"/>
    <n v="8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9"/>
    <x v="3"/>
    <x v="2"/>
    <d v="2026-08-20T12:47:25"/>
    <x v="49"/>
    <n v="0"/>
    <n v="7.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0"/>
    <x v="3"/>
    <x v="2"/>
    <d v="2026-08-20T12:47:25"/>
    <x v="90"/>
    <n v="2"/>
    <n v="3"/>
    <n v="0"/>
    <n v="0"/>
    <n v="0"/>
    <n v="1"/>
    <n v="0"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9"/>
    <x v="3"/>
    <x v="2"/>
    <d v="2026-08-20T12:47:25"/>
    <x v="30"/>
    <n v="1"/>
    <n v="0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4"/>
    <x v="3"/>
    <x v="2"/>
    <d v="2026-08-20T12:47:25"/>
    <x v="1"/>
    <n v="7"/>
    <n v="1"/>
    <n v="1"/>
    <n v="2"/>
    <n v="3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"/>
    <x v="3"/>
    <x v="2"/>
    <d v="2026-08-20T12:47:25"/>
    <x v="828"/>
    <n v="9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"/>
    <x v="3"/>
    <x v="2"/>
    <d v="2026-08-20T12:47:25"/>
    <x v="9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0"/>
    <x v="131"/>
    <x v="9"/>
    <d v="2026-08-20T12:48:36"/>
    <x v="69"/>
    <n v="3"/>
    <n v="1"/>
    <m/>
    <m/>
    <m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4"/>
    <x v="131"/>
    <x v="9"/>
    <d v="2026-08-20T12:48:36"/>
    <x v="117"/>
    <n v="6"/>
    <n v="7"/>
    <n v="1"/>
    <n v="4"/>
    <n v="2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4"/>
    <x v="131"/>
    <x v="9"/>
    <d v="2026-08-20T12:48:36"/>
    <x v="536"/>
    <n v="6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5"/>
    <x v="131"/>
    <x v="9"/>
    <d v="2026-08-20T12:48:36"/>
    <x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4"/>
    <x v="132"/>
    <x v="2"/>
    <d v="2026-08-20T12:48:36"/>
    <x v="2"/>
    <n v="2"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5"/>
    <x v="132"/>
    <x v="2"/>
    <d v="2026-08-20T12:48:36"/>
    <x v="14"/>
    <n v="4"/>
    <n v="3"/>
    <n v="1"/>
    <n v="1"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6"/>
    <x v="132"/>
    <x v="2"/>
    <d v="2026-08-20T12:48:36"/>
    <x v="9"/>
    <m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7"/>
    <x v="132"/>
    <x v="2"/>
    <d v="2026-08-20T12:48:36"/>
    <x v="15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6"/>
    <x v="3"/>
    <x v="2"/>
    <d v="2026-08-20T12:47:25"/>
    <x v="828"/>
    <n v="369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"/>
    <x v="3"/>
    <x v="2"/>
    <d v="2026-08-20T12:47:25"/>
    <x v="98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9"/>
    <x v="6"/>
    <x v="2"/>
    <d v="2026-08-20T12:47:26"/>
    <x v="69"/>
    <n v="0"/>
    <n v="2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24"/>
    <x v="6"/>
    <x v="2"/>
    <d v="2026-08-20T12:47:26"/>
    <x v="69"/>
    <n v="2"/>
    <n v="2"/>
    <n v="0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4"/>
    <x v="6"/>
    <x v="2"/>
    <d v="2026-08-20T12:47:26"/>
    <x v="547"/>
    <n v="6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5"/>
    <x v="6"/>
    <x v="2"/>
    <d v="2026-08-20T12:47:26"/>
    <x v="226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6"/>
    <x v="6"/>
    <x v="2"/>
    <d v="2026-08-20T12:47:26"/>
    <x v="547"/>
    <n v="235"/>
    <n v="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"/>
    <x v="6"/>
    <x v="2"/>
    <d v="2026-08-20T12:47:26"/>
    <x v="226"/>
    <n v="2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1"/>
    <x v="12"/>
    <x v="1"/>
    <d v="2026-08-20T12:47:30"/>
    <x v="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2"/>
    <x v="12"/>
    <x v="1"/>
    <d v="2026-08-20T12:47:30"/>
    <x v="194"/>
    <n v="3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6"/>
    <x v="18"/>
    <x v="9"/>
    <d v="2026-08-20T12:47:32"/>
    <x v="4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7"/>
    <x v="18"/>
    <x v="9"/>
    <d v="2026-08-20T12:47:32"/>
    <x v="69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20"/>
    <x v="18"/>
    <x v="9"/>
    <d v="2026-08-20T12:47:32"/>
    <x v="2"/>
    <n v="3"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4"/>
    <x v="18"/>
    <x v="9"/>
    <d v="2026-08-20T12:47:32"/>
    <x v="828"/>
    <n v="9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5"/>
    <x v="18"/>
    <x v="9"/>
    <d v="2026-08-20T12:47:32"/>
    <x v="338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6"/>
    <x v="18"/>
    <x v="9"/>
    <d v="2026-08-20T12:47:32"/>
    <x v="828"/>
    <n v="360"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0"/>
    <x v="128"/>
    <x v="2"/>
    <d v="2026-08-20T12:48:34"/>
    <x v="39"/>
    <m/>
    <m/>
    <m/>
    <m/>
    <m/>
    <n v="1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8"/>
    <x v="132"/>
    <x v="2"/>
    <d v="2026-08-20T12:48:36"/>
    <x v="83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19"/>
    <x v="132"/>
    <x v="2"/>
    <d v="2026-08-20T12:48:36"/>
    <x v="50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0"/>
    <x v="132"/>
    <x v="2"/>
    <d v="2026-08-20T12:48:36"/>
    <x v="117"/>
    <n v="4"/>
    <n v="9"/>
    <m/>
    <m/>
    <n v="1"/>
    <n v="3"/>
    <n v="1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24"/>
    <x v="132"/>
    <x v="2"/>
    <d v="2026-08-20T12:48:36"/>
    <x v="2"/>
    <n v="2"/>
    <n v="1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4"/>
    <x v="132"/>
    <x v="2"/>
    <d v="2026-08-20T12:48:36"/>
    <x v="829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5"/>
    <x v="132"/>
    <x v="2"/>
    <d v="2026-08-20T12:48:36"/>
    <x v="7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6"/>
    <x v="132"/>
    <x v="2"/>
    <d v="2026-08-20T12:48:36"/>
    <x v="829"/>
    <n v="126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5"/>
    <x v="134"/>
    <x v="14"/>
    <d v="2026-08-20T12:47:21"/>
    <x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4"/>
    <x v="134"/>
    <x v="14"/>
    <d v="2026-08-20T12:47:21"/>
    <x v="9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2"/>
    <x v="135"/>
    <x v="15"/>
    <d v="2026-08-20T12:47:21"/>
    <x v="407"/>
    <n v="71"/>
    <n v="106"/>
    <n v="1"/>
    <n v="1"/>
    <n v="10"/>
    <n v="23"/>
    <n v="18"/>
    <n v="38"/>
    <n v="49"/>
    <n v="15"/>
    <m/>
    <n v="12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3"/>
    <x v="135"/>
    <x v="15"/>
    <d v="2026-08-20T12:47:21"/>
    <x v="90"/>
    <n v="3"/>
    <n v="2"/>
    <m/>
    <m/>
    <n v="1"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5"/>
    <x v="135"/>
    <x v="15"/>
    <d v="2026-08-20T12:47:21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4"/>
    <x v="135"/>
    <x v="15"/>
    <d v="2026-08-20T12:47:21"/>
    <x v="830"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5"/>
    <x v="135"/>
    <x v="15"/>
    <d v="2026-08-20T12:47:21"/>
    <x v="9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6"/>
    <x v="135"/>
    <x v="15"/>
    <d v="2026-08-20T12:47:21"/>
    <x v="830"/>
    <n v="178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7"/>
    <x v="135"/>
    <x v="15"/>
    <d v="2026-08-20T12:47:21"/>
    <x v="92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25"/>
    <x v="135"/>
    <x v="15"/>
    <d v="2026-08-20T12:47:21"/>
    <x v="1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7"/>
    <x v="136"/>
    <x v="16"/>
    <d v="2026-08-20T12:47:22"/>
    <x v="43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0"/>
    <x v="136"/>
    <x v="16"/>
    <d v="2026-08-20T12:47:22"/>
    <x v="30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4"/>
    <x v="136"/>
    <x v="16"/>
    <d v="2026-08-20T12:47:22"/>
    <x v="811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5"/>
    <x v="136"/>
    <x v="16"/>
    <d v="2026-08-20T12:47:22"/>
    <x v="1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6"/>
    <x v="136"/>
    <x v="16"/>
    <d v="2026-08-20T12:47:22"/>
    <x v="811"/>
    <n v="153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"/>
    <x v="136"/>
    <x v="16"/>
    <d v="2026-08-20T12:47:22"/>
    <x v="132"/>
    <n v="11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"/>
    <x v="128"/>
    <x v="2"/>
    <d v="2026-08-20T12:48:34"/>
    <x v="4"/>
    <m/>
    <m/>
    <n v="2"/>
    <m/>
    <m/>
    <n v="1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6"/>
    <x v="128"/>
    <x v="2"/>
    <d v="2026-08-20T12:48:34"/>
    <x v="2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4"/>
    <x v="129"/>
    <x v="2"/>
    <d v="2026-08-20T12:48:35"/>
    <x v="43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5"/>
    <x v="129"/>
    <x v="2"/>
    <d v="2026-08-20T12:48:35"/>
    <x v="0"/>
    <n v="4"/>
    <n v="2"/>
    <m/>
    <n v="1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4"/>
    <x v="129"/>
    <x v="2"/>
    <d v="2026-08-20T12:48:35"/>
    <x v="330"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5"/>
    <x v="129"/>
    <x v="2"/>
    <d v="2026-08-20T12:48:35"/>
    <x v="181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6"/>
    <x v="129"/>
    <x v="2"/>
    <d v="2026-08-20T12:48:35"/>
    <x v="330"/>
    <n v="238"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"/>
    <x v="129"/>
    <x v="2"/>
    <d v="2026-08-20T12:48:35"/>
    <x v="181"/>
    <n v="1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2"/>
    <x v="137"/>
    <x v="17"/>
    <d v="2026-08-20T12:47:22"/>
    <x v="317"/>
    <n v="0"/>
    <n v="0"/>
    <n v="8.8000000000000007"/>
    <n v="1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"/>
    <x v="137"/>
    <x v="17"/>
    <d v="2026-08-20T12:47:22"/>
    <x v="725"/>
    <n v="131"/>
    <n v="177"/>
    <n v="2"/>
    <n v="9"/>
    <n v="22"/>
    <n v="30"/>
    <n v="34"/>
    <n v="83"/>
    <n v="69"/>
    <n v="34"/>
    <m/>
    <n v="9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3"/>
    <x v="137"/>
    <x v="17"/>
    <d v="2026-08-20T12:47:22"/>
    <x v="39"/>
    <n v="6"/>
    <n v="12"/>
    <n v="2"/>
    <n v="1"/>
    <n v="2"/>
    <n v="2"/>
    <n v="1"/>
    <n v="4"/>
    <n v="5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5"/>
    <x v="137"/>
    <x v="17"/>
    <d v="2026-08-20T12:47:22"/>
    <x v="90"/>
    <n v="3"/>
    <n v="2"/>
    <n v="0"/>
    <n v="0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8"/>
    <x v="137"/>
    <x v="17"/>
    <d v="2026-08-20T12:47:22"/>
    <x v="50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4"/>
    <x v="137"/>
    <x v="17"/>
    <d v="2026-08-20T12:47:22"/>
    <x v="30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2"/>
    <x v="128"/>
    <x v="2"/>
    <d v="2026-08-20T12:48:34"/>
    <x v="11"/>
    <n v="1.6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3"/>
    <x v="128"/>
    <x v="2"/>
    <d v="2026-08-20T12:48:34"/>
    <x v="107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8"/>
    <x v="133"/>
    <x v="1"/>
    <d v="2026-08-20T12:47:33"/>
    <x v="3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2"/>
    <x v="133"/>
    <x v="1"/>
    <d v="2026-08-20T12:47:33"/>
    <x v="261"/>
    <n v="67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6"/>
    <x v="16"/>
    <x v="2"/>
    <d v="2026-08-20T12:47:33"/>
    <x v="43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8"/>
    <x v="16"/>
    <x v="2"/>
    <d v="2026-08-20T12:47:33"/>
    <x v="11"/>
    <n v="0"/>
    <n v="0"/>
    <n v="4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0"/>
    <x v="16"/>
    <x v="2"/>
    <d v="2026-08-20T12:47:33"/>
    <x v="30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4"/>
    <x v="16"/>
    <x v="2"/>
    <d v="2026-08-20T12:47:33"/>
    <x v="30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"/>
    <x v="16"/>
    <x v="2"/>
    <d v="2026-08-20T12:47:33"/>
    <x v="437"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5"/>
    <x v="16"/>
    <x v="2"/>
    <d v="2026-08-20T12:47:33"/>
    <x v="18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4"/>
    <x v="137"/>
    <x v="17"/>
    <d v="2026-08-20T12:47:22"/>
    <x v="612"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5"/>
    <x v="137"/>
    <x v="17"/>
    <d v="2026-08-20T12:47:22"/>
    <x v="20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6"/>
    <x v="138"/>
    <x v="18"/>
    <d v="2026-08-20T12:47:23"/>
    <x v="505"/>
    <n v="194"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"/>
    <x v="138"/>
    <x v="18"/>
    <d v="2026-08-20T12:47:23"/>
    <x v="18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"/>
    <x v="139"/>
    <x v="1"/>
    <d v="2026-08-20T12:47:23"/>
    <x v="698"/>
    <n v="213"/>
    <n v="321"/>
    <n v="4"/>
    <n v="26"/>
    <n v="42"/>
    <n v="59"/>
    <n v="74"/>
    <n v="118"/>
    <n v="79"/>
    <n v="93"/>
    <m/>
    <n v="9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"/>
    <x v="139"/>
    <x v="1"/>
    <d v="2026-08-20T12:47:23"/>
    <x v="43"/>
    <n v="1"/>
    <n v="1"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4"/>
    <x v="139"/>
    <x v="1"/>
    <d v="2026-08-20T12:47:23"/>
    <x v="14"/>
    <n v="2"/>
    <n v="5"/>
    <n v="2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5"/>
    <x v="139"/>
    <x v="1"/>
    <d v="2026-08-20T12:47:23"/>
    <x v="2"/>
    <n v="1"/>
    <n v="2"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"/>
    <x v="128"/>
    <x v="2"/>
    <d v="2026-08-20T12:48:34"/>
    <x v="92"/>
    <n v="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5"/>
    <x v="128"/>
    <x v="2"/>
    <d v="2026-08-20T12:48:34"/>
    <x v="55"/>
    <n v="2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34"/>
    <x v="128"/>
    <x v="2"/>
    <d v="2026-08-20T12:48:34"/>
    <x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4"/>
    <x v="130"/>
    <x v="12"/>
    <d v="2026-08-20T12:48:35"/>
    <x v="3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5"/>
    <x v="130"/>
    <x v="12"/>
    <d v="2026-08-20T12:48:35"/>
    <x v="90"/>
    <n v="1"/>
    <n v="4"/>
    <m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4"/>
    <x v="130"/>
    <x v="12"/>
    <d v="2026-08-20T12:48:35"/>
    <x v="223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5"/>
    <x v="130"/>
    <x v="12"/>
    <d v="2026-08-20T12:48:35"/>
    <x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7"/>
    <x v="130"/>
    <x v="12"/>
    <d v="2026-08-20T12:48:35"/>
    <x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6"/>
    <x v="139"/>
    <x v="1"/>
    <d v="2026-08-20T12:47:23"/>
    <x v="167"/>
    <n v="2"/>
    <n v="2"/>
    <n v="5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7"/>
    <x v="139"/>
    <x v="1"/>
    <d v="2026-08-20T12:47:23"/>
    <x v="193"/>
    <m/>
    <m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6"/>
    <x v="1"/>
    <x v="1"/>
    <d v="2026-08-20T12:47:25"/>
    <x v="18"/>
    <n v="0"/>
    <n v="2"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7"/>
    <x v="1"/>
    <x v="1"/>
    <d v="2026-08-20T12:47:25"/>
    <x v="10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0"/>
    <x v="1"/>
    <x v="1"/>
    <d v="2026-08-20T12:47:25"/>
    <x v="117"/>
    <n v="7"/>
    <n v="6"/>
    <n v="0"/>
    <n v="1"/>
    <n v="1"/>
    <n v="2"/>
    <n v="2"/>
    <n v="5"/>
    <n v="2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4"/>
    <x v="1"/>
    <x v="1"/>
    <d v="2026-08-20T12:47:25"/>
    <x v="831"/>
    <n v="8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5"/>
    <x v="1"/>
    <x v="1"/>
    <d v="2026-08-20T12:47:25"/>
    <x v="10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6"/>
    <x v="1"/>
    <x v="1"/>
    <d v="2026-08-20T12:47:25"/>
    <x v="831"/>
    <n v="313"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7"/>
    <m/>
    <m/>
    <x v="141"/>
    <x v="43"/>
    <x v="141"/>
    <x v="19"/>
    <m/>
    <x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90D10-6139-4DB6-8F47-DCAB7E6A603C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Q50" firstHeaderRow="0" firstDataRow="1" firstDataCol="1" rowPageCount="3" colPageCount="1"/>
  <pivotFields count="58">
    <pivotField axis="axisPage" showAll="0">
      <items count="9">
        <item x="0"/>
        <item x="4"/>
        <item x="5"/>
        <item x="1"/>
        <item x="2"/>
        <item x="3"/>
        <item x="6"/>
        <item x="7"/>
        <item t="default"/>
      </items>
    </pivotField>
    <pivotField showAll="0"/>
    <pivotField showAll="0"/>
    <pivotField showAll="0">
      <items count="143">
        <item x="134"/>
        <item x="135"/>
        <item x="136"/>
        <item x="137"/>
        <item x="138"/>
        <item x="139"/>
        <item x="140"/>
        <item x="1"/>
        <item x="3"/>
        <item x="6"/>
        <item x="2"/>
        <item x="4"/>
        <item x="5"/>
        <item x="7"/>
        <item x="8"/>
        <item x="9"/>
        <item x="10"/>
        <item x="11"/>
        <item x="12"/>
        <item x="13"/>
        <item x="14"/>
        <item x="18"/>
        <item x="15"/>
        <item x="133"/>
        <item x="16"/>
        <item x="17"/>
        <item x="19"/>
        <item x="20"/>
        <item x="21"/>
        <item x="22"/>
        <item x="23"/>
        <item x="24"/>
        <item x="25"/>
        <item x="26"/>
        <item x="35"/>
        <item x="36"/>
        <item x="37"/>
        <item x="38"/>
        <item x="27"/>
        <item x="39"/>
        <item x="40"/>
        <item x="41"/>
        <item x="28"/>
        <item x="44"/>
        <item x="45"/>
        <item x="29"/>
        <item x="30"/>
        <item x="46"/>
        <item x="47"/>
        <item x="48"/>
        <item x="31"/>
        <item x="32"/>
        <item x="51"/>
        <item x="33"/>
        <item x="34"/>
        <item x="42"/>
        <item x="43"/>
        <item x="55"/>
        <item x="56"/>
        <item x="49"/>
        <item x="50"/>
        <item x="57"/>
        <item x="60"/>
        <item x="61"/>
        <item x="62"/>
        <item x="63"/>
        <item x="64"/>
        <item x="65"/>
        <item x="66"/>
        <item x="52"/>
        <item x="53"/>
        <item x="54"/>
        <item x="58"/>
        <item x="59"/>
        <item x="67"/>
        <item x="72"/>
        <item x="74"/>
        <item x="68"/>
        <item x="69"/>
        <item x="70"/>
        <item x="0"/>
        <item x="71"/>
        <item x="73"/>
        <item x="82"/>
        <item x="85"/>
        <item x="86"/>
        <item x="75"/>
        <item x="76"/>
        <item x="77"/>
        <item x="78"/>
        <item x="79"/>
        <item x="80"/>
        <item x="81"/>
        <item x="93"/>
        <item x="83"/>
        <item x="84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16"/>
        <item x="117"/>
        <item x="118"/>
        <item x="107"/>
        <item x="108"/>
        <item x="109"/>
        <item x="110"/>
        <item x="111"/>
        <item x="112"/>
        <item x="113"/>
        <item x="114"/>
        <item x="115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41"/>
        <item t="default"/>
      </items>
    </pivotField>
    <pivotField axis="axisRow" showAll="0">
      <items count="45">
        <item x="1"/>
        <item x="38"/>
        <item x="13"/>
        <item x="35"/>
        <item x="2"/>
        <item x="3"/>
        <item x="14"/>
        <item x="20"/>
        <item x="39"/>
        <item x="36"/>
        <item x="10"/>
        <item x="26"/>
        <item x="33"/>
        <item x="42"/>
        <item x="8"/>
        <item x="9"/>
        <item x="0"/>
        <item x="41"/>
        <item x="16"/>
        <item x="17"/>
        <item x="37"/>
        <item x="11"/>
        <item x="12"/>
        <item x="22"/>
        <item x="23"/>
        <item x="15"/>
        <item x="18"/>
        <item x="19"/>
        <item x="24"/>
        <item x="21"/>
        <item x="40"/>
        <item x="30"/>
        <item x="4"/>
        <item x="27"/>
        <item x="29"/>
        <item x="32"/>
        <item x="6"/>
        <item x="28"/>
        <item x="31"/>
        <item x="25"/>
        <item x="5"/>
        <item x="7"/>
        <item x="34"/>
        <item x="43"/>
        <item t="default"/>
      </items>
    </pivotField>
    <pivotField axis="axisPage" showAll="0">
      <items count="143">
        <item x="134"/>
        <item x="135"/>
        <item x="136"/>
        <item x="137"/>
        <item x="138"/>
        <item x="139"/>
        <item x="140"/>
        <item x="1"/>
        <item x="3"/>
        <item x="6"/>
        <item x="2"/>
        <item x="4"/>
        <item x="5"/>
        <item x="7"/>
        <item x="8"/>
        <item x="9"/>
        <item x="10"/>
        <item x="11"/>
        <item x="12"/>
        <item x="13"/>
        <item x="14"/>
        <item x="18"/>
        <item x="15"/>
        <item x="133"/>
        <item x="16"/>
        <item x="17"/>
        <item x="19"/>
        <item x="20"/>
        <item x="21"/>
        <item x="22"/>
        <item x="23"/>
        <item x="24"/>
        <item x="25"/>
        <item x="26"/>
        <item x="35"/>
        <item x="36"/>
        <item x="37"/>
        <item x="38"/>
        <item x="27"/>
        <item x="39"/>
        <item x="40"/>
        <item x="41"/>
        <item x="28"/>
        <item x="44"/>
        <item x="45"/>
        <item x="29"/>
        <item x="30"/>
        <item x="46"/>
        <item x="47"/>
        <item x="48"/>
        <item x="31"/>
        <item x="32"/>
        <item x="51"/>
        <item x="33"/>
        <item x="34"/>
        <item x="42"/>
        <item x="43"/>
        <item x="55"/>
        <item x="56"/>
        <item x="49"/>
        <item x="50"/>
        <item x="57"/>
        <item x="60"/>
        <item x="61"/>
        <item x="62"/>
        <item x="63"/>
        <item x="64"/>
        <item x="65"/>
        <item x="66"/>
        <item x="52"/>
        <item x="53"/>
        <item x="54"/>
        <item x="58"/>
        <item x="59"/>
        <item x="67"/>
        <item x="72"/>
        <item x="74"/>
        <item x="68"/>
        <item x="69"/>
        <item x="70"/>
        <item x="0"/>
        <item x="71"/>
        <item x="73"/>
        <item x="82"/>
        <item x="85"/>
        <item x="86"/>
        <item x="75"/>
        <item x="76"/>
        <item x="77"/>
        <item x="78"/>
        <item x="79"/>
        <item x="80"/>
        <item x="81"/>
        <item x="93"/>
        <item x="83"/>
        <item x="84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16"/>
        <item x="117"/>
        <item x="118"/>
        <item x="107"/>
        <item x="108"/>
        <item x="109"/>
        <item x="110"/>
        <item x="111"/>
        <item x="112"/>
        <item x="113"/>
        <item x="114"/>
        <item x="115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41"/>
        <item t="default"/>
      </items>
    </pivotField>
    <pivotField axis="axisPage" showAll="0">
      <items count="21">
        <item x="1"/>
        <item x="2"/>
        <item x="8"/>
        <item x="3"/>
        <item x="12"/>
        <item x="10"/>
        <item x="6"/>
        <item x="13"/>
        <item x="11"/>
        <item x="9"/>
        <item x="0"/>
        <item x="4"/>
        <item x="5"/>
        <item x="7"/>
        <item x="14"/>
        <item x="15"/>
        <item x="16"/>
        <item x="17"/>
        <item x="18"/>
        <item x="19"/>
        <item t="default"/>
      </items>
    </pivotField>
    <pivotField showAll="0"/>
    <pivotField dataField="1" showAll="0">
      <items count="834">
        <item x="574"/>
        <item x="221"/>
        <item x="30"/>
        <item x="575"/>
        <item x="41"/>
        <item x="43"/>
        <item x="821"/>
        <item x="761"/>
        <item x="50"/>
        <item x="264"/>
        <item x="2"/>
        <item x="669"/>
        <item x="112"/>
        <item x="104"/>
        <item x="628"/>
        <item x="583"/>
        <item x="69"/>
        <item x="308"/>
        <item x="580"/>
        <item x="118"/>
        <item x="107"/>
        <item x="220"/>
        <item x="11"/>
        <item x="229"/>
        <item x="90"/>
        <item x="81"/>
        <item x="113"/>
        <item x="99"/>
        <item x="479"/>
        <item x="0"/>
        <item x="369"/>
        <item x="80"/>
        <item x="747"/>
        <item x="148"/>
        <item x="14"/>
        <item x="138"/>
        <item x="676"/>
        <item x="49"/>
        <item x="605"/>
        <item x="365"/>
        <item x="564"/>
        <item x="1"/>
        <item x="709"/>
        <item x="277"/>
        <item x="177"/>
        <item x="145"/>
        <item x="671"/>
        <item x="231"/>
        <item x="591"/>
        <item x="83"/>
        <item x="64"/>
        <item x="9"/>
        <item x="276"/>
        <item x="219"/>
        <item x="700"/>
        <item x="86"/>
        <item x="546"/>
        <item x="135"/>
        <item x="324"/>
        <item x="182"/>
        <item x="532"/>
        <item x="18"/>
        <item x="418"/>
        <item x="85"/>
        <item x="674"/>
        <item x="91"/>
        <item x="263"/>
        <item x="117"/>
        <item x="371"/>
        <item x="641"/>
        <item x="19"/>
        <item x="393"/>
        <item x="10"/>
        <item x="108"/>
        <item x="12"/>
        <item x="476"/>
        <item x="13"/>
        <item x="33"/>
        <item x="427"/>
        <item x="342"/>
        <item x="15"/>
        <item x="768"/>
        <item x="17"/>
        <item x="354"/>
        <item x="26"/>
        <item x="250"/>
        <item x="475"/>
        <item x="214"/>
        <item x="39"/>
        <item x="224"/>
        <item x="40"/>
        <item x="144"/>
        <item x="579"/>
        <item x="359"/>
        <item x="34"/>
        <item x="278"/>
        <item x="4"/>
        <item x="178"/>
        <item x="559"/>
        <item x="318"/>
        <item x="187"/>
        <item x="317"/>
        <item x="618"/>
        <item x="238"/>
        <item x="48"/>
        <item x="344"/>
        <item x="491"/>
        <item x="68"/>
        <item x="65"/>
        <item x="775"/>
        <item x="21"/>
        <item x="446"/>
        <item x="657"/>
        <item x="174"/>
        <item x="137"/>
        <item x="586"/>
        <item x="66"/>
        <item x="92"/>
        <item x="592"/>
        <item x="347"/>
        <item x="387"/>
        <item x="167"/>
        <item x="748"/>
        <item x="57"/>
        <item x="313"/>
        <item x="143"/>
        <item x="655"/>
        <item x="190"/>
        <item x="814"/>
        <item x="215"/>
        <item x="63"/>
        <item x="635"/>
        <item x="159"/>
        <item x="202"/>
        <item x="294"/>
        <item x="230"/>
        <item x="606"/>
        <item x="29"/>
        <item x="740"/>
        <item x="195"/>
        <item x="724"/>
        <item x="439"/>
        <item x="164"/>
        <item x="82"/>
        <item x="98"/>
        <item x="663"/>
        <item x="94"/>
        <item x="690"/>
        <item x="454"/>
        <item x="95"/>
        <item x="654"/>
        <item x="599"/>
        <item x="132"/>
        <item x="326"/>
        <item x="208"/>
        <item x="253"/>
        <item x="594"/>
        <item x="115"/>
        <item x="325"/>
        <item x="778"/>
        <item x="209"/>
        <item x="360"/>
        <item x="424"/>
        <item x="193"/>
        <item x="142"/>
        <item x="192"/>
        <item x="16"/>
        <item x="70"/>
        <item x="84"/>
        <item x="216"/>
        <item x="20"/>
        <item x="74"/>
        <item x="456"/>
        <item x="567"/>
        <item x="199"/>
        <item x="723"/>
        <item x="570"/>
        <item x="173"/>
        <item x="123"/>
        <item x="100"/>
        <item x="495"/>
        <item x="196"/>
        <item x="402"/>
        <item x="76"/>
        <item x="485"/>
        <item x="181"/>
        <item x="500"/>
        <item x="271"/>
        <item x="201"/>
        <item x="370"/>
        <item x="415"/>
        <item x="45"/>
        <item x="656"/>
        <item x="362"/>
        <item x="122"/>
        <item x="742"/>
        <item x="226"/>
        <item x="341"/>
        <item x="625"/>
        <item x="170"/>
        <item x="478"/>
        <item x="141"/>
        <item x="72"/>
        <item x="60"/>
        <item x="684"/>
        <item x="200"/>
        <item x="459"/>
        <item x="131"/>
        <item x="346"/>
        <item x="449"/>
        <item x="236"/>
        <item x="729"/>
        <item x="792"/>
        <item x="301"/>
        <item x="531"/>
        <item x="412"/>
        <item x="161"/>
        <item x="185"/>
        <item x="169"/>
        <item x="417"/>
        <item x="93"/>
        <item x="297"/>
        <item x="795"/>
        <item x="228"/>
        <item x="522"/>
        <item x="211"/>
        <item x="101"/>
        <item x="825"/>
        <item x="237"/>
        <item x="165"/>
        <item x="274"/>
        <item x="404"/>
        <item x="55"/>
        <item x="791"/>
        <item x="168"/>
        <item x="680"/>
        <item x="408"/>
        <item x="56"/>
        <item x="31"/>
        <item x="184"/>
        <item x="780"/>
        <item x="382"/>
        <item x="194"/>
        <item x="710"/>
        <item x="647"/>
        <item x="204"/>
        <item x="438"/>
        <item x="206"/>
        <item x="773"/>
        <item x="210"/>
        <item x="71"/>
        <item x="414"/>
        <item x="260"/>
        <item x="213"/>
        <item x="28"/>
        <item x="777"/>
        <item x="198"/>
        <item x="203"/>
        <item x="147"/>
        <item x="352"/>
        <item x="102"/>
        <item x="234"/>
        <item x="46"/>
        <item x="270"/>
        <item x="600"/>
        <item x="350"/>
        <item x="96"/>
        <item x="554"/>
        <item x="110"/>
        <item x="524"/>
        <item x="186"/>
        <item x="150"/>
        <item x="283"/>
        <item x="759"/>
        <item x="666"/>
        <item x="243"/>
        <item x="406"/>
        <item x="75"/>
        <item x="516"/>
        <item x="244"/>
        <item x="822"/>
        <item x="197"/>
        <item x="385"/>
        <item x="508"/>
        <item x="37"/>
        <item x="649"/>
        <item x="162"/>
        <item x="434"/>
        <item x="24"/>
        <item x="688"/>
        <item x="517"/>
        <item x="247"/>
        <item x="506"/>
        <item x="189"/>
        <item x="745"/>
        <item x="88"/>
        <item x="156"/>
        <item x="355"/>
        <item x="139"/>
        <item x="315"/>
        <item x="550"/>
        <item x="179"/>
        <item x="175"/>
        <item x="764"/>
        <item x="205"/>
        <item x="157"/>
        <item x="335"/>
        <item x="191"/>
        <item x="756"/>
        <item x="473"/>
        <item x="296"/>
        <item x="151"/>
        <item x="527"/>
        <item x="386"/>
        <item x="218"/>
        <item x="411"/>
        <item x="398"/>
        <item x="513"/>
        <item x="395"/>
        <item x="383"/>
        <item x="3"/>
        <item x="824"/>
        <item x="804"/>
        <item x="378"/>
        <item x="73"/>
        <item x="245"/>
        <item x="89"/>
        <item x="61"/>
        <item x="261"/>
        <item x="288"/>
        <item x="445"/>
        <item x="539"/>
        <item x="54"/>
        <item x="448"/>
        <item x="699"/>
        <item x="486"/>
        <item x="430"/>
        <item x="596"/>
        <item x="152"/>
        <item x="158"/>
        <item x="302"/>
        <item x="257"/>
        <item x="573"/>
        <item x="416"/>
        <item x="305"/>
        <item x="171"/>
        <item x="338"/>
        <item x="266"/>
        <item x="217"/>
        <item x="746"/>
        <item x="538"/>
        <item x="452"/>
        <item x="222"/>
        <item x="683"/>
        <item x="129"/>
        <item x="425"/>
        <item x="499"/>
        <item x="322"/>
        <item x="249"/>
        <item x="498"/>
        <item x="544"/>
        <item x="808"/>
        <item x="307"/>
        <item x="267"/>
        <item x="368"/>
        <item x="413"/>
        <item x="286"/>
        <item x="521"/>
        <item x="212"/>
        <item x="542"/>
        <item x="364"/>
        <item x="111"/>
        <item x="188"/>
        <item x="457"/>
        <item x="423"/>
        <item x="103"/>
        <item x="604"/>
        <item x="284"/>
        <item x="323"/>
        <item x="407"/>
        <item x="339"/>
        <item x="77"/>
        <item x="494"/>
        <item x="130"/>
        <item x="665"/>
        <item x="463"/>
        <item x="441"/>
        <item x="789"/>
        <item x="526"/>
        <item x="693"/>
        <item x="470"/>
        <item x="312"/>
        <item x="366"/>
        <item x="721"/>
        <item x="299"/>
        <item x="272"/>
        <item x="716"/>
        <item x="587"/>
        <item x="617"/>
        <item x="7"/>
        <item x="783"/>
        <item x="525"/>
        <item x="207"/>
        <item x="670"/>
        <item x="528"/>
        <item x="474"/>
        <item x="233"/>
        <item x="421"/>
        <item x="426"/>
        <item x="534"/>
        <item x="555"/>
        <item x="183"/>
        <item x="519"/>
        <item x="717"/>
        <item x="126"/>
        <item x="578"/>
        <item x="545"/>
        <item x="410"/>
        <item x="62"/>
        <item x="384"/>
        <item x="336"/>
        <item x="268"/>
        <item x="176"/>
        <item x="787"/>
        <item x="751"/>
        <item x="223"/>
        <item x="558"/>
        <item x="640"/>
        <item x="810"/>
        <item x="437"/>
        <item x="399"/>
        <item x="25"/>
        <item x="585"/>
        <item x="727"/>
        <item x="120"/>
        <item x="623"/>
        <item x="114"/>
        <item x="584"/>
        <item x="8"/>
        <item x="767"/>
        <item x="572"/>
        <item x="686"/>
        <item x="38"/>
        <item x="379"/>
        <item x="816"/>
        <item x="287"/>
        <item x="781"/>
        <item x="105"/>
        <item x="755"/>
        <item x="119"/>
        <item x="468"/>
        <item x="461"/>
        <item x="409"/>
        <item x="127"/>
        <item x="696"/>
        <item x="736"/>
        <item x="357"/>
        <item x="275"/>
        <item x="374"/>
        <item x="392"/>
        <item x="289"/>
        <item x="739"/>
        <item x="444"/>
        <item x="806"/>
        <item x="333"/>
        <item x="293"/>
        <item x="503"/>
        <item x="32"/>
        <item x="58"/>
        <item x="704"/>
        <item x="488"/>
        <item x="149"/>
        <item x="140"/>
        <item x="480"/>
        <item x="754"/>
        <item x="154"/>
        <item x="35"/>
        <item x="689"/>
        <item x="651"/>
        <item x="529"/>
        <item x="172"/>
        <item x="432"/>
        <item x="530"/>
        <item x="677"/>
        <item x="281"/>
        <item x="576"/>
        <item x="225"/>
        <item x="97"/>
        <item x="5"/>
        <item x="582"/>
        <item x="460"/>
        <item x="504"/>
        <item x="667"/>
        <item x="345"/>
        <item x="42"/>
        <item x="629"/>
        <item x="616"/>
        <item x="106"/>
        <item x="765"/>
        <item x="708"/>
        <item x="22"/>
        <item x="490"/>
        <item x="303"/>
        <item x="47"/>
        <item x="348"/>
        <item x="376"/>
        <item x="563"/>
        <item x="556"/>
        <item x="658"/>
        <item x="659"/>
        <item x="672"/>
        <item x="611"/>
        <item x="422"/>
        <item x="329"/>
        <item x="799"/>
        <item x="779"/>
        <item x="255"/>
        <item x="227"/>
        <item x="769"/>
        <item x="451"/>
        <item x="725"/>
        <item x="626"/>
        <item x="258"/>
        <item x="390"/>
        <item x="52"/>
        <item x="602"/>
        <item x="482"/>
        <item x="240"/>
        <item x="694"/>
        <item x="403"/>
        <item x="358"/>
        <item x="419"/>
        <item x="163"/>
        <item x="569"/>
        <item x="353"/>
        <item x="518"/>
        <item x="793"/>
        <item x="153"/>
        <item x="496"/>
        <item x="397"/>
        <item x="351"/>
        <item x="401"/>
        <item x="734"/>
        <item x="588"/>
        <item x="511"/>
        <item x="241"/>
        <item x="396"/>
        <item x="752"/>
        <item x="744"/>
        <item x="757"/>
        <item x="487"/>
        <item x="829"/>
        <item x="133"/>
        <item x="811"/>
        <item x="458"/>
        <item x="254"/>
        <item x="291"/>
        <item x="730"/>
        <item x="695"/>
        <item x="67"/>
        <item x="790"/>
        <item x="668"/>
        <item x="819"/>
        <item x="405"/>
        <item x="749"/>
        <item x="678"/>
        <item x="166"/>
        <item x="442"/>
        <item x="613"/>
        <item x="375"/>
        <item x="160"/>
        <item x="273"/>
        <item x="614"/>
        <item x="311"/>
        <item x="285"/>
        <item x="292"/>
        <item x="309"/>
        <item x="523"/>
        <item x="109"/>
        <item x="78"/>
        <item x="300"/>
        <item x="252"/>
        <item x="701"/>
        <item x="316"/>
        <item x="630"/>
        <item x="731"/>
        <item x="557"/>
        <item x="823"/>
        <item x="622"/>
        <item x="306"/>
        <item x="786"/>
        <item x="560"/>
        <item x="753"/>
        <item x="269"/>
        <item x="813"/>
        <item x="714"/>
        <item x="685"/>
        <item x="507"/>
        <item x="540"/>
        <item x="692"/>
        <item x="319"/>
        <item x="469"/>
        <item x="785"/>
        <item x="481"/>
        <item x="121"/>
        <item x="349"/>
        <item x="509"/>
        <item x="455"/>
        <item x="706"/>
        <item x="44"/>
        <item x="391"/>
        <item x="830"/>
        <item x="581"/>
        <item x="597"/>
        <item x="703"/>
        <item x="577"/>
        <item x="598"/>
        <item x="535"/>
        <item x="6"/>
        <item x="653"/>
        <item x="537"/>
        <item x="512"/>
        <item x="718"/>
        <item x="36"/>
        <item x="788"/>
        <item x="388"/>
        <item x="771"/>
        <item x="803"/>
        <item x="645"/>
        <item x="124"/>
        <item x="660"/>
        <item x="334"/>
        <item x="565"/>
        <item x="472"/>
        <item x="310"/>
        <item x="239"/>
        <item x="541"/>
        <item x="561"/>
        <item x="610"/>
        <item x="549"/>
        <item x="436"/>
        <item x="330"/>
        <item x="644"/>
        <item x="443"/>
        <item x="134"/>
        <item x="235"/>
        <item x="462"/>
        <item x="447"/>
        <item x="314"/>
        <item x="664"/>
        <item x="489"/>
        <item x="505"/>
        <item x="760"/>
        <item x="367"/>
        <item x="802"/>
        <item x="726"/>
        <item x="242"/>
        <item x="707"/>
        <item x="776"/>
        <item x="750"/>
        <item x="155"/>
        <item x="543"/>
        <item x="53"/>
        <item x="620"/>
        <item x="466"/>
        <item x="682"/>
        <item x="698"/>
        <item x="321"/>
        <item x="51"/>
        <item x="331"/>
        <item x="433"/>
        <item x="603"/>
        <item x="632"/>
        <item x="295"/>
        <item x="79"/>
        <item x="440"/>
        <item x="304"/>
        <item x="520"/>
        <item x="770"/>
        <item x="639"/>
        <item x="290"/>
        <item x="612"/>
        <item x="23"/>
        <item x="661"/>
        <item x="180"/>
        <item x="615"/>
        <item x="673"/>
        <item x="497"/>
        <item x="259"/>
        <item x="248"/>
        <item x="435"/>
        <item x="377"/>
        <item x="431"/>
        <item x="697"/>
        <item x="818"/>
        <item x="128"/>
        <item x="762"/>
        <item x="807"/>
        <item x="607"/>
        <item x="251"/>
        <item x="464"/>
        <item x="514"/>
        <item x="562"/>
        <item x="256"/>
        <item x="589"/>
        <item x="265"/>
        <item x="705"/>
        <item x="794"/>
        <item x="501"/>
        <item x="372"/>
        <item x="552"/>
        <item x="400"/>
        <item x="590"/>
        <item x="568"/>
        <item x="782"/>
        <item x="337"/>
        <item x="675"/>
        <item x="282"/>
        <item x="262"/>
        <item x="327"/>
        <item x="471"/>
        <item x="356"/>
        <item x="571"/>
        <item x="609"/>
        <item x="547"/>
        <item x="642"/>
        <item x="428"/>
        <item x="766"/>
        <item x="817"/>
        <item x="809"/>
        <item x="380"/>
        <item x="136"/>
        <item x="633"/>
        <item x="719"/>
        <item x="381"/>
        <item x="340"/>
        <item x="429"/>
        <item x="59"/>
        <item x="800"/>
        <item x="741"/>
        <item x="662"/>
        <item x="691"/>
        <item x="636"/>
        <item x="820"/>
        <item x="536"/>
        <item x="652"/>
        <item x="280"/>
        <item x="548"/>
        <item x="679"/>
        <item x="720"/>
        <item x="279"/>
        <item x="712"/>
        <item x="738"/>
        <item x="643"/>
        <item x="801"/>
        <item x="246"/>
        <item x="687"/>
        <item x="492"/>
        <item x="483"/>
        <item x="763"/>
        <item x="453"/>
        <item x="797"/>
        <item x="722"/>
        <item x="484"/>
        <item x="732"/>
        <item x="320"/>
        <item x="681"/>
        <item x="827"/>
        <item x="772"/>
        <item x="533"/>
        <item x="116"/>
        <item x="621"/>
        <item x="551"/>
        <item x="420"/>
        <item x="465"/>
        <item x="328"/>
        <item x="796"/>
        <item x="553"/>
        <item x="601"/>
        <item x="831"/>
        <item x="713"/>
        <item x="758"/>
        <item x="361"/>
        <item x="232"/>
        <item x="634"/>
        <item x="627"/>
        <item x="467"/>
        <item x="608"/>
        <item x="373"/>
        <item x="815"/>
        <item x="332"/>
        <item x="715"/>
        <item x="637"/>
        <item x="502"/>
        <item x="566"/>
        <item x="828"/>
        <item x="735"/>
        <item x="646"/>
        <item x="774"/>
        <item x="733"/>
        <item x="805"/>
        <item x="702"/>
        <item x="650"/>
        <item x="510"/>
        <item x="343"/>
        <item x="595"/>
        <item x="624"/>
        <item x="711"/>
        <item x="798"/>
        <item x="477"/>
        <item x="450"/>
        <item x="493"/>
        <item x="784"/>
        <item x="298"/>
        <item x="87"/>
        <item x="631"/>
        <item x="27"/>
        <item x="737"/>
        <item x="619"/>
        <item x="389"/>
        <item x="826"/>
        <item x="125"/>
        <item x="638"/>
        <item x="363"/>
        <item x="728"/>
        <item x="593"/>
        <item x="648"/>
        <item x="394"/>
        <item x="515"/>
        <item x="812"/>
        <item x="146"/>
        <item x="743"/>
        <item x="83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pageFields count="3">
    <pageField fld="0" hier="-1"/>
    <pageField fld="5" hier="-1"/>
    <pageField fld="6" hier="-1"/>
  </pageFields>
  <dataFields count="16">
    <dataField name="Suma de Col01" fld="8" baseField="0" baseItem="0"/>
    <dataField name="Suma de Col02" fld="9" baseField="0" baseItem="0"/>
    <dataField name="Suma de Col03" fld="10" baseField="0" baseItem="0"/>
    <dataField name="Suma de Col04" fld="11" baseField="0" baseItem="0"/>
    <dataField name="Suma de Col05" fld="12" baseField="0" baseItem="0"/>
    <dataField name="Suma de Col06" fld="13" baseField="0" baseItem="0"/>
    <dataField name="Suma de Col07" fld="14" baseField="0" baseItem="0"/>
    <dataField name="Suma de Col08" fld="15" baseField="0" baseItem="0"/>
    <dataField name="Suma de Col09" fld="16" baseField="0" baseItem="0"/>
    <dataField name="Suma de Col10" fld="17" baseField="0" baseItem="0"/>
    <dataField name="Suma de Col11" fld="18" baseField="0" baseItem="0"/>
    <dataField name="Suma de Col12" fld="19" baseField="0" baseItem="0"/>
    <dataField name="Suma de Col13" fld="20" baseField="0" baseItem="0"/>
    <dataField name="Suma de Col14" fld="21" baseField="0" baseItem="0"/>
    <dataField name="Suma de Col15" fld="22" baseField="0" baseItem="0"/>
    <dataField name="Suma de Col16" fld="23" baseField="4" baseItem="0"/>
  </dataFields>
  <formats count="2">
    <format dxfId="1">
      <pivotArea outline="0" collapsedLevelsAreSubtotals="1" fieldPosition="0">
        <references count="1">
          <reference field="4294967294" count="15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0">
      <pivotArea dataOnly="0" labelOnly="1" outline="0" fieldPosition="0">
        <references count="1">
          <reference field="4294967294" count="15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0E50-5C53-4BD6-B6DA-1CBAC5EF93CF}">
  <dimension ref="A1:AH49"/>
  <sheetViews>
    <sheetView tabSelected="1" workbookViewId="0">
      <selection activeCell="C18" sqref="C18"/>
    </sheetView>
  </sheetViews>
  <sheetFormatPr baseColWidth="10" defaultColWidth="11.42578125" defaultRowHeight="10.5" x14ac:dyDescent="0.15"/>
  <cols>
    <col min="1" max="1" width="50" style="43" customWidth="1"/>
    <col min="2" max="2" width="60.28515625" style="2" customWidth="1"/>
    <col min="3" max="8" width="5.28515625" style="2" customWidth="1"/>
    <col min="9" max="9" width="7.28515625" style="2" customWidth="1"/>
    <col min="10" max="10" width="4.28515625" style="2" customWidth="1"/>
    <col min="11" max="11" width="5.42578125" style="2" customWidth="1"/>
    <col min="12" max="12" width="7" style="2" customWidth="1"/>
    <col min="13" max="13" width="9.42578125" style="2" customWidth="1"/>
    <col min="14" max="24" width="19.28515625" style="2" customWidth="1"/>
    <col min="25" max="25" width="19.28515625" style="2" hidden="1" customWidth="1"/>
    <col min="26" max="27" width="12" style="2" hidden="1" customWidth="1"/>
    <col min="28" max="28" width="48.42578125" style="2" hidden="1" customWidth="1"/>
    <col min="29" max="29" width="27.7109375" style="2" hidden="1" customWidth="1"/>
    <col min="30" max="30" width="35.5703125" style="2" hidden="1" customWidth="1"/>
    <col min="31" max="34" width="12" style="2" hidden="1" customWidth="1"/>
    <col min="35" max="36" width="12" style="2" customWidth="1"/>
    <col min="37" max="37" width="11.85546875" style="2" customWidth="1"/>
    <col min="38" max="16384" width="11.42578125" style="2"/>
  </cols>
  <sheetData>
    <row r="1" spans="1:33" ht="51" customHeight="1" x14ac:dyDescent="0.2">
      <c r="A1" s="478" t="s">
        <v>0</v>
      </c>
      <c r="B1" s="479"/>
      <c r="C1" s="480" t="s">
        <v>1</v>
      </c>
      <c r="D1" s="481"/>
      <c r="E1" s="481"/>
      <c r="F1" s="481"/>
      <c r="G1" s="482"/>
      <c r="H1" s="1"/>
    </row>
    <row r="2" spans="1:33" ht="18" customHeight="1" x14ac:dyDescent="0.2">
      <c r="A2" s="3" t="s">
        <v>2</v>
      </c>
      <c r="B2" s="4" t="s">
        <v>171</v>
      </c>
      <c r="C2" s="5"/>
      <c r="D2" s="6"/>
      <c r="E2" s="6"/>
      <c r="F2" s="6"/>
      <c r="G2" s="7"/>
      <c r="H2" s="8"/>
      <c r="I2" s="9" t="e">
        <f>IF(OR(#REF!="",#REF!="",#REF!="",#REF!="",#REF!="",#REF!=""),"Falta Cód. Com.","")</f>
        <v>#REF!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D2" s="11"/>
      <c r="AG2" s="12" t="e">
        <f>IF(I2&gt;"",1,0)</f>
        <v>#REF!</v>
      </c>
    </row>
    <row r="3" spans="1:33" ht="14.25" x14ac:dyDescent="0.2">
      <c r="A3" s="13" t="s">
        <v>3</v>
      </c>
      <c r="B3" s="4"/>
      <c r="C3" s="5"/>
      <c r="D3" s="6"/>
      <c r="E3" s="6"/>
      <c r="F3" s="6"/>
      <c r="G3" s="6"/>
      <c r="H3" s="7"/>
      <c r="I3" s="14" t="e">
        <f>IF(OR(#REF!="",#REF!="",#REF!="",#REF!="",#REF!="",#REF!=""),"Falta Cód. Estab.","")</f>
        <v>#REF!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D3" s="11"/>
      <c r="AG3" s="12" t="e">
        <f>IF(I3&gt;"",1,0)</f>
        <v>#REF!</v>
      </c>
    </row>
    <row r="4" spans="1:33" s="18" customFormat="1" ht="14.25" x14ac:dyDescent="0.2">
      <c r="A4" s="15"/>
      <c r="B4" s="16"/>
      <c r="C4" s="17"/>
      <c r="D4" s="17"/>
      <c r="E4" s="17"/>
      <c r="F4" s="17"/>
      <c r="G4" s="17"/>
      <c r="H4" s="17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D4" s="11"/>
    </row>
    <row r="5" spans="1:33" s="18" customFormat="1" ht="14.25" x14ac:dyDescent="0.2">
      <c r="A5" s="19"/>
      <c r="B5" s="20"/>
      <c r="C5" s="21"/>
      <c r="D5" s="21"/>
      <c r="E5" s="17"/>
      <c r="F5" s="17"/>
      <c r="G5" s="17"/>
      <c r="H5" s="17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D5" s="11"/>
    </row>
    <row r="6" spans="1:33" ht="14.25" x14ac:dyDescent="0.2">
      <c r="A6" s="15" t="s">
        <v>4</v>
      </c>
      <c r="B6" s="22" t="s">
        <v>24</v>
      </c>
      <c r="C6" s="23">
        <v>0</v>
      </c>
      <c r="D6" s="24">
        <v>6</v>
      </c>
      <c r="E6" s="25"/>
      <c r="F6" s="25"/>
      <c r="G6" s="25"/>
      <c r="H6" s="25"/>
      <c r="I6" s="9" t="e">
        <f>IF(OR(#REF!="",#REF!=""),"Falta el Mes","")</f>
        <v>#REF!</v>
      </c>
      <c r="J6" s="26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D6" s="11"/>
      <c r="AG6" s="12" t="e">
        <f>IF(I6&gt;"",1,0)</f>
        <v>#REF!</v>
      </c>
    </row>
    <row r="7" spans="1:33" ht="14.25" x14ac:dyDescent="0.2">
      <c r="A7" s="3" t="s">
        <v>6</v>
      </c>
      <c r="B7" s="28" t="s">
        <v>7</v>
      </c>
      <c r="AG7" s="29" t="e">
        <f>SUM(AG2:AG6)</f>
        <v>#REF!</v>
      </c>
    </row>
    <row r="8" spans="1:33" ht="12.75" x14ac:dyDescent="0.15">
      <c r="A8" s="30"/>
      <c r="B8" s="31"/>
    </row>
    <row r="9" spans="1:33" ht="12.75" x14ac:dyDescent="0.15">
      <c r="A9" s="483" t="s">
        <v>8</v>
      </c>
      <c r="B9" s="484"/>
    </row>
    <row r="10" spans="1:33" ht="12.75" x14ac:dyDescent="0.2">
      <c r="A10" s="32"/>
      <c r="B10" s="33"/>
    </row>
    <row r="11" spans="1:33" ht="25.5" x14ac:dyDescent="0.2">
      <c r="A11" s="34" t="s">
        <v>9</v>
      </c>
      <c r="B11" s="35"/>
      <c r="L11" s="36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8" t="s">
        <v>10</v>
      </c>
      <c r="AB11" s="38" t="s">
        <v>11</v>
      </c>
      <c r="AC11" s="38" t="s">
        <v>12</v>
      </c>
    </row>
    <row r="12" spans="1:33" ht="27.75" customHeight="1" x14ac:dyDescent="0.25">
      <c r="A12" s="39" t="s">
        <v>13</v>
      </c>
      <c r="B12" s="35"/>
      <c r="K12" s="40"/>
      <c r="L12" s="36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 t="s">
        <v>14</v>
      </c>
      <c r="AB12" s="38" t="s">
        <v>15</v>
      </c>
      <c r="AC12" s="38" t="s">
        <v>16</v>
      </c>
    </row>
    <row r="13" spans="1:33" ht="21" customHeight="1" x14ac:dyDescent="0.25">
      <c r="A13" s="41"/>
      <c r="B13" s="42"/>
      <c r="K13" s="40"/>
      <c r="L13" s="36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8" t="s">
        <v>17</v>
      </c>
      <c r="AB13" s="38" t="s">
        <v>18</v>
      </c>
      <c r="AC13" s="38" t="s">
        <v>19</v>
      </c>
    </row>
    <row r="14" spans="1:33" ht="21" customHeight="1" x14ac:dyDescent="0.25">
      <c r="K14" s="40"/>
      <c r="L14" s="36"/>
      <c r="M14" s="3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 t="s">
        <v>5</v>
      </c>
      <c r="AB14" s="38" t="s">
        <v>20</v>
      </c>
    </row>
    <row r="15" spans="1:33" ht="21" customHeight="1" x14ac:dyDescent="0.25">
      <c r="A15" s="485" t="s">
        <v>21</v>
      </c>
      <c r="B15" s="486"/>
      <c r="K15" s="40"/>
      <c r="L15" s="36"/>
      <c r="M15" s="3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8" t="s">
        <v>22</v>
      </c>
      <c r="AB15" s="38" t="s">
        <v>23</v>
      </c>
    </row>
    <row r="16" spans="1:33" ht="21" customHeight="1" x14ac:dyDescent="0.25">
      <c r="K16" s="40"/>
      <c r="L16" s="36"/>
      <c r="M16" s="36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8" t="s">
        <v>24</v>
      </c>
      <c r="AB16" s="38" t="s">
        <v>25</v>
      </c>
    </row>
    <row r="17" spans="2:29" x14ac:dyDescent="0.15">
      <c r="B17" s="487" t="s">
        <v>26</v>
      </c>
      <c r="L17" s="36"/>
      <c r="M17" s="3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 t="s">
        <v>27</v>
      </c>
      <c r="AB17" s="38" t="s">
        <v>28</v>
      </c>
    </row>
    <row r="18" spans="2:29" x14ac:dyDescent="0.15">
      <c r="B18" s="488"/>
      <c r="I18" s="44"/>
      <c r="J18" s="44"/>
      <c r="L18" s="36"/>
      <c r="M18" s="3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8" t="s">
        <v>29</v>
      </c>
      <c r="AB18" s="38" t="s">
        <v>30</v>
      </c>
    </row>
    <row r="19" spans="2:29" x14ac:dyDescent="0.15">
      <c r="B19" s="489"/>
      <c r="I19" s="44"/>
      <c r="J19" s="44"/>
      <c r="L19" s="36"/>
      <c r="M19" s="36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8" t="s">
        <v>31</v>
      </c>
      <c r="AB19" s="38" t="s">
        <v>32</v>
      </c>
    </row>
    <row r="20" spans="2:29" x14ac:dyDescent="0.15">
      <c r="I20" s="44"/>
      <c r="J20" s="44"/>
      <c r="L20" s="36"/>
      <c r="M20" s="36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8" t="s">
        <v>33</v>
      </c>
      <c r="AB20" s="38" t="s">
        <v>34</v>
      </c>
    </row>
    <row r="21" spans="2:29" x14ac:dyDescent="0.15">
      <c r="I21" s="44"/>
      <c r="J21" s="44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8" t="s">
        <v>35</v>
      </c>
      <c r="AB21" s="38" t="s">
        <v>36</v>
      </c>
    </row>
    <row r="22" spans="2:29" x14ac:dyDescent="0.15">
      <c r="I22" s="44"/>
      <c r="J22" s="44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8" t="s">
        <v>37</v>
      </c>
      <c r="AB22" s="38" t="s">
        <v>38</v>
      </c>
    </row>
    <row r="23" spans="2:29" x14ac:dyDescent="0.15">
      <c r="I23" s="44"/>
      <c r="J23" s="44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B23" s="38" t="s">
        <v>39</v>
      </c>
    </row>
    <row r="24" spans="2:29" x14ac:dyDescent="0.15">
      <c r="I24" s="44"/>
      <c r="J24" s="44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B24" s="38" t="s">
        <v>40</v>
      </c>
    </row>
    <row r="25" spans="2:29" x14ac:dyDescent="0.15">
      <c r="I25" s="44"/>
      <c r="J25" s="44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B25" s="38" t="s">
        <v>41</v>
      </c>
    </row>
    <row r="26" spans="2:29" x14ac:dyDescent="0.15"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B26" s="38" t="s">
        <v>42</v>
      </c>
    </row>
    <row r="27" spans="2:29" x14ac:dyDescent="0.15"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B27" s="38" t="s">
        <v>43</v>
      </c>
    </row>
    <row r="28" spans="2:29" x14ac:dyDescent="0.15"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B28" s="38" t="s">
        <v>44</v>
      </c>
    </row>
    <row r="29" spans="2:29" ht="15" x14ac:dyDescent="0.25"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41"/>
      <c r="AB29" s="38" t="s">
        <v>45</v>
      </c>
      <c r="AC29" s="41"/>
    </row>
    <row r="30" spans="2:29" ht="15" x14ac:dyDescent="0.25"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41"/>
      <c r="AB30" s="38" t="s">
        <v>46</v>
      </c>
      <c r="AC30" s="41"/>
    </row>
    <row r="31" spans="2:29" ht="15" x14ac:dyDescent="0.25"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41"/>
      <c r="AB31" s="38" t="s">
        <v>47</v>
      </c>
      <c r="AC31" s="41"/>
    </row>
    <row r="32" spans="2:29" x14ac:dyDescent="0.15"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B32" s="38" t="s">
        <v>48</v>
      </c>
      <c r="AC32" s="45"/>
    </row>
    <row r="33" spans="14:29" x14ac:dyDescent="0.15"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B33" s="38" t="s">
        <v>49</v>
      </c>
    </row>
    <row r="34" spans="14:29" x14ac:dyDescent="0.15"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B34" s="38" t="s">
        <v>50</v>
      </c>
      <c r="AC34" s="45"/>
    </row>
    <row r="35" spans="14:29" x14ac:dyDescent="0.15">
      <c r="AB35" s="38" t="s">
        <v>51</v>
      </c>
      <c r="AC35" s="45"/>
    </row>
    <row r="36" spans="14:29" x14ac:dyDescent="0.15">
      <c r="AB36" s="38" t="s">
        <v>52</v>
      </c>
      <c r="AC36" s="45"/>
    </row>
    <row r="37" spans="14:29" x14ac:dyDescent="0.15">
      <c r="AB37" s="38" t="s">
        <v>53</v>
      </c>
    </row>
    <row r="38" spans="14:29" x14ac:dyDescent="0.15">
      <c r="AB38" s="38" t="s">
        <v>54</v>
      </c>
    </row>
    <row r="39" spans="14:29" x14ac:dyDescent="0.15">
      <c r="AB39" s="38" t="s">
        <v>55</v>
      </c>
    </row>
    <row r="40" spans="14:29" x14ac:dyDescent="0.15">
      <c r="AB40" s="38" t="s">
        <v>56</v>
      </c>
    </row>
    <row r="41" spans="14:29" x14ac:dyDescent="0.15">
      <c r="AB41" s="38" t="s">
        <v>57</v>
      </c>
    </row>
    <row r="42" spans="14:29" x14ac:dyDescent="0.15">
      <c r="AB42" s="38" t="s">
        <v>58</v>
      </c>
    </row>
    <row r="43" spans="14:29" x14ac:dyDescent="0.15">
      <c r="AB43" s="38"/>
    </row>
    <row r="44" spans="14:29" x14ac:dyDescent="0.15">
      <c r="AB44" s="38"/>
    </row>
    <row r="45" spans="14:29" x14ac:dyDescent="0.15">
      <c r="AB45" s="38"/>
    </row>
    <row r="46" spans="14:29" x14ac:dyDescent="0.15">
      <c r="AB46" s="38"/>
    </row>
    <row r="47" spans="14:29" x14ac:dyDescent="0.15">
      <c r="AB47" s="38"/>
    </row>
    <row r="48" spans="14:29" x14ac:dyDescent="0.15">
      <c r="AB48" s="38"/>
    </row>
    <row r="49" spans="28:28" x14ac:dyDescent="0.15">
      <c r="AB49" s="38"/>
    </row>
  </sheetData>
  <mergeCells count="5">
    <mergeCell ref="A1:B1"/>
    <mergeCell ref="C1:G1"/>
    <mergeCell ref="A9:B9"/>
    <mergeCell ref="A15:B15"/>
    <mergeCell ref="B17:B19"/>
  </mergeCells>
  <dataValidations count="16">
    <dataValidation type="whole" allowBlank="1" showInputMessage="1" showErrorMessage="1" promptTitle="DIGITO ESTABLECIMIENTO:" prompt="Tercer: Entre 0 y 9" sqref="H1" xr:uid="{C636E97A-5E24-4035-9DDB-3DA8DB5569AF}">
      <formula1>0</formula1>
      <formula2>9</formula2>
    </dataValidation>
    <dataValidation type="whole" allowBlank="1" showInputMessage="1" showErrorMessage="1" promptTitle="CÓDIGO ESTABLECIMIENTO/ESTRATEGI" prompt="Sexto: Entre 0 y 9" sqref="H3:H5" xr:uid="{6FBFF67B-1364-4C88-B924-852B727E4E66}">
      <formula1>0</formula1>
      <formula2>9</formula2>
    </dataValidation>
    <dataValidation type="whole" allowBlank="1" showInputMessage="1" showErrorMessage="1" promptTitle="DÍGITO REGIÓN:" prompt="Primer: Entre 0 y 1" sqref="C2" xr:uid="{FCF83D14-153E-4B84-BB67-1FA7F67D6EDE}">
      <formula1>0</formula1>
      <formula2>1</formula2>
    </dataValidation>
    <dataValidation type="whole" allowBlank="1" showInputMessage="1" showErrorMessage="1" promptTitle="DÍGITO COMUNA:" prompt="Primer: Entre 1 y 7" sqref="E2" xr:uid="{61534701-ECEE-4D4E-BA71-7A996F889D6B}">
      <formula1>1</formula1>
      <formula2>7</formula2>
    </dataValidation>
    <dataValidation type="whole" allowBlank="1" showInputMessage="1" showErrorMessage="1" promptTitle="DÍGITO REGIÓN:" prompt="Segundo: Entre 0 y 9" sqref="D2" xr:uid="{591357E6-3AE2-40E6-8386-1CBB1855E242}">
      <formula1>0</formula1>
      <formula2>9</formula2>
    </dataValidation>
    <dataValidation type="whole" allowBlank="1" showInputMessage="1" showErrorMessage="1" promptTitle="DÍGITO COMUNA:" prompt="Segundo: Entre 0 y 9" sqref="F2" xr:uid="{3144EBC5-B4E0-470C-BA7C-157ED1ACB689}">
      <formula1>0</formula1>
      <formula2>9</formula2>
    </dataValidation>
    <dataValidation type="whole" allowBlank="1" showInputMessage="1" showErrorMessage="1" promptTitle="DÍGITO COMUNA:" prompt="Tercer: Entre 0 y 9" sqref="G2" xr:uid="{E6661D6F-67C9-4913-9F90-D046237DB990}">
      <formula1>0</formula1>
      <formula2>9</formula2>
    </dataValidation>
    <dataValidation type="whole" allowBlank="1" showInputMessage="1" showErrorMessage="1" promptTitle="CÓDIGO ESTABLECIMIENTO/ESTRATEGI" prompt="Primer: Entre 1 y 9" sqref="C3:C5" xr:uid="{2A9B0B8A-D8CE-4B86-ACF6-84F150B6DE2D}">
      <formula1>1</formula1>
      <formula2>9</formula2>
    </dataValidation>
    <dataValidation type="whole" allowBlank="1" showInputMessage="1" showErrorMessage="1" promptTitle="CÓDIGO ESTABLECIMIENTO/ESTRATEGI" prompt="Segundo: Entre 0 y 9" sqref="D3:D5" xr:uid="{5B60589A-0636-4C60-8E74-97F8E59ABA8C}">
      <formula1>0</formula1>
      <formula2>9</formula2>
    </dataValidation>
    <dataValidation type="whole" allowBlank="1" showInputMessage="1" showErrorMessage="1" promptTitle="CÓDIGO ESTABLECIMIENTO/ESTRATEGI" prompt="Tercer: Entre 0 y 9" sqref="E3:E5" xr:uid="{27EB1E48-36D9-4D67-8940-282D216E5727}">
      <formula1>0</formula1>
      <formula2>9</formula2>
    </dataValidation>
    <dataValidation type="whole" allowBlank="1" showInputMessage="1" showErrorMessage="1" promptTitle="CÓDIGO ESTABLECIMIENTO/ESTRATEGI" prompt="Cuarto: Entre 0 y 9" sqref="F3:F5" xr:uid="{BE616E30-B88A-4450-9C71-3388D5289ABA}">
      <formula1>0</formula1>
      <formula2>9</formula2>
    </dataValidation>
    <dataValidation type="whole" allowBlank="1" showInputMessage="1" showErrorMessage="1" promptTitle="CÓDIGO ESTABLECIMIENTO/ESTRATEGI" prompt="Quinto: Entre 0 y 9" sqref="G3:G5" xr:uid="{AE1E904A-291F-42B0-8269-9859B7D7FD63}">
      <formula1>0</formula1>
      <formula2>9</formula2>
    </dataValidation>
    <dataValidation type="whole" allowBlank="1" showInputMessage="1" showErrorMessage="1" error="DIGITE EL CODIGO DEL MES CORRESPONDIENTE AL SELECCIONADO EN LA LISTA._x000a__x000a_EQUIPO REM-DEIS" promptTitle="DIGITO MES:" prompt="Primero: Entre 0 y 1" sqref="C6" xr:uid="{179633E8-33AF-4A2F-BA1F-6CFF9AC10DFC}">
      <formula1>0</formula1>
      <formula2>1</formula2>
    </dataValidation>
    <dataValidation type="whole" allowBlank="1" showInputMessage="1" showErrorMessage="1" error="DIGITE EL CODIGO DEL MES CORRESPONDIENTE AL SELECCIONADO EN LA LISTA._x000a__x000a_EQUIPO REM-DEIS" promptTitle="DIGITO MES:" prompt="Segundo: Entre 0 y 9" sqref="D6" xr:uid="{96399E6C-4D6A-4380-A15E-37B04F016567}">
      <formula1>0</formula1>
      <formula2>9</formula2>
    </dataValidation>
    <dataValidation type="list" allowBlank="1" showInputMessage="1" showErrorMessage="1" error="Por favor, seleccione el MES a partir del listado._x000a__x000a_EQUIPO REM-DEIS" promptTitle="MES:" prompt="CORRESPONDIENTE A LA INFORMACIÓN PROCESADA" sqref="B6" xr:uid="{4602E245-F44E-492E-9B9B-9ED2B184B719}">
      <formula1>$AA$11:$AA$22</formula1>
    </dataValidation>
    <dataValidation type="list" allowBlank="1" showInputMessage="1" showErrorMessage="1" sqref="AB11" xr:uid="{8421B636-2E9B-4836-B969-D3CFDE4C65AE}">
      <formula1>$AB$11:$AB$42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7EF1-2729-48C3-9A40-69B86B8AEAC2}">
  <dimension ref="A1:PX149"/>
  <sheetViews>
    <sheetView topLeftCell="B1" workbookViewId="0">
      <selection sqref="A1:A1048576"/>
    </sheetView>
  </sheetViews>
  <sheetFormatPr baseColWidth="10" defaultColWidth="11.7109375" defaultRowHeight="10.5" x14ac:dyDescent="0.15"/>
  <cols>
    <col min="1" max="1" width="18.28515625" style="52" hidden="1" customWidth="1"/>
    <col min="2" max="2" width="37.85546875" style="52" customWidth="1"/>
    <col min="3" max="3" width="33.7109375" style="52" customWidth="1"/>
    <col min="4" max="4" width="15" style="52" customWidth="1"/>
    <col min="5" max="5" width="12.7109375" style="52" customWidth="1"/>
    <col min="6" max="6" width="15.140625" style="52" customWidth="1"/>
    <col min="7" max="11" width="12.7109375" style="52" customWidth="1"/>
    <col min="12" max="12" width="15.42578125" style="52" customWidth="1"/>
    <col min="13" max="13" width="12.7109375" style="52" customWidth="1"/>
    <col min="14" max="14" width="15.7109375" style="52" customWidth="1"/>
    <col min="15" max="15" width="15.42578125" style="52" customWidth="1"/>
    <col min="16" max="16" width="14.140625" style="52" customWidth="1"/>
    <col min="17" max="17" width="14.42578125" style="52" customWidth="1"/>
    <col min="18" max="22" width="11.7109375" style="52"/>
    <col min="23" max="25" width="17" style="52" customWidth="1"/>
    <col min="26" max="26" width="17" style="52" hidden="1" customWidth="1"/>
    <col min="27" max="27" width="5.85546875" style="55" hidden="1" customWidth="1"/>
    <col min="28" max="36" width="12.7109375" style="55" hidden="1" customWidth="1"/>
    <col min="37" max="37" width="10.7109375" style="55" hidden="1" customWidth="1"/>
    <col min="38" max="38" width="12.7109375" style="55" hidden="1" customWidth="1"/>
    <col min="39" max="42" width="12.7109375" style="55" customWidth="1"/>
    <col min="43" max="43" width="6.5703125" style="55" customWidth="1"/>
    <col min="44" max="44" width="5.28515625" style="55" customWidth="1"/>
    <col min="45" max="45" width="5.85546875" style="55" customWidth="1"/>
    <col min="46" max="46" width="8.28515625" style="55" customWidth="1"/>
    <col min="47" max="47" width="11.42578125" style="55" customWidth="1"/>
    <col min="48" max="48" width="5.140625" style="55" customWidth="1"/>
    <col min="49" max="49" width="6.140625" style="55" customWidth="1"/>
    <col min="50" max="50" width="5.28515625" style="55" customWidth="1"/>
    <col min="51" max="51" width="5.7109375" style="55" customWidth="1"/>
    <col min="52" max="52" width="6.85546875" style="55" customWidth="1"/>
    <col min="53" max="53" width="6.42578125" style="55" customWidth="1"/>
    <col min="54" max="55" width="12.85546875" style="52" customWidth="1"/>
    <col min="56" max="16384" width="11.7109375" style="52"/>
  </cols>
  <sheetData>
    <row r="1" spans="1:55" s="46" customFormat="1" ht="12.75" customHeight="1" x14ac:dyDescent="0.15">
      <c r="B1" s="47" t="s">
        <v>12</v>
      </c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</row>
    <row r="2" spans="1:55" s="46" customFormat="1" ht="12.75" customHeight="1" x14ac:dyDescent="0.15">
      <c r="B2" s="47" t="s">
        <v>59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</row>
    <row r="3" spans="1:55" s="46" customFormat="1" ht="12.75" customHeight="1" x14ac:dyDescent="0.2">
      <c r="B3" s="47" t="s">
        <v>60</v>
      </c>
      <c r="E3" s="49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</row>
    <row r="4" spans="1:55" s="46" customFormat="1" ht="12.75" customHeight="1" x14ac:dyDescent="0.15">
      <c r="B4" s="47" t="s">
        <v>61</v>
      </c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</row>
    <row r="5" spans="1:55" s="46" customFormat="1" ht="12.75" customHeight="1" x14ac:dyDescent="0.15">
      <c r="B5" s="47" t="s">
        <v>62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spans="1:55" s="50" customFormat="1" x14ac:dyDescent="0.15">
      <c r="B6" s="475"/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163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</row>
    <row r="7" spans="1:55" s="50" customFormat="1" ht="24.75" customHeight="1" x14ac:dyDescent="0.15">
      <c r="B7" s="476" t="s">
        <v>63</v>
      </c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</row>
    <row r="8" spans="1:55" ht="17.25" customHeight="1" x14ac:dyDescent="0.15">
      <c r="B8" s="53" t="s">
        <v>64</v>
      </c>
      <c r="C8" s="54"/>
    </row>
    <row r="9" spans="1:55" ht="21" customHeight="1" x14ac:dyDescent="0.15">
      <c r="B9" s="403" t="s">
        <v>65</v>
      </c>
      <c r="C9" s="448" t="s">
        <v>66</v>
      </c>
      <c r="D9" s="448" t="s">
        <v>67</v>
      </c>
      <c r="E9" s="430" t="s">
        <v>68</v>
      </c>
      <c r="F9" s="431"/>
      <c r="G9" s="431"/>
      <c r="H9" s="431"/>
      <c r="I9" s="431"/>
      <c r="J9" s="431"/>
      <c r="K9" s="466"/>
      <c r="L9" s="477" t="s">
        <v>69</v>
      </c>
      <c r="M9" s="466"/>
      <c r="N9" s="434" t="s">
        <v>70</v>
      </c>
      <c r="O9" s="434"/>
      <c r="P9" s="435"/>
      <c r="Y9" s="55"/>
      <c r="Z9" s="55"/>
      <c r="BA9" s="52"/>
    </row>
    <row r="10" spans="1:55" ht="12.75" customHeight="1" x14ac:dyDescent="0.15">
      <c r="B10" s="404"/>
      <c r="C10" s="449"/>
      <c r="D10" s="449"/>
      <c r="E10" s="436" t="s">
        <v>71</v>
      </c>
      <c r="F10" s="439" t="s">
        <v>72</v>
      </c>
      <c r="G10" s="419" t="s">
        <v>73</v>
      </c>
      <c r="H10" s="442" t="s">
        <v>74</v>
      </c>
      <c r="I10" s="419" t="s">
        <v>75</v>
      </c>
      <c r="J10" s="419" t="s">
        <v>76</v>
      </c>
      <c r="K10" s="457" t="s">
        <v>77</v>
      </c>
      <c r="L10" s="472" t="s">
        <v>78</v>
      </c>
      <c r="M10" s="469" t="s">
        <v>79</v>
      </c>
      <c r="N10" s="385" t="s">
        <v>80</v>
      </c>
      <c r="O10" s="409" t="s">
        <v>81</v>
      </c>
      <c r="P10" s="445" t="s">
        <v>82</v>
      </c>
      <c r="Z10" s="55"/>
    </row>
    <row r="11" spans="1:55" ht="12.75" customHeight="1" x14ac:dyDescent="0.15">
      <c r="B11" s="404"/>
      <c r="C11" s="449"/>
      <c r="D11" s="449"/>
      <c r="E11" s="437"/>
      <c r="F11" s="440"/>
      <c r="G11" s="420"/>
      <c r="H11" s="443"/>
      <c r="I11" s="420"/>
      <c r="J11" s="420"/>
      <c r="K11" s="458"/>
      <c r="L11" s="473"/>
      <c r="M11" s="470"/>
      <c r="N11" s="429"/>
      <c r="O11" s="410"/>
      <c r="P11" s="446"/>
      <c r="Z11" s="55"/>
    </row>
    <row r="12" spans="1:55" ht="14.25" customHeight="1" x14ac:dyDescent="0.15">
      <c r="B12" s="405"/>
      <c r="C12" s="450"/>
      <c r="D12" s="450"/>
      <c r="E12" s="438"/>
      <c r="F12" s="441"/>
      <c r="G12" s="421"/>
      <c r="H12" s="444"/>
      <c r="I12" s="421"/>
      <c r="J12" s="421"/>
      <c r="K12" s="459"/>
      <c r="L12" s="474"/>
      <c r="M12" s="471"/>
      <c r="N12" s="386"/>
      <c r="O12" s="392"/>
      <c r="P12" s="447"/>
      <c r="Z12" s="55"/>
    </row>
    <row r="13" spans="1:55" ht="15" customHeight="1" x14ac:dyDescent="0.2">
      <c r="A13" s="56">
        <v>15080014</v>
      </c>
      <c r="B13" s="404" t="s">
        <v>83</v>
      </c>
      <c r="C13" s="57" t="s">
        <v>84</v>
      </c>
      <c r="D13" s="164">
        <f t="array" ref="D13">IFERROR(VLOOKUP($A13,Filtro07!A5:Q50,2,FALSE),0)</f>
        <v>48316</v>
      </c>
      <c r="E13" s="165">
        <f t="array" ref="E13">IFERROR(VLOOKUP($A13,Filtro07!A5:Q50,3,FALSE),0)</f>
        <v>0</v>
      </c>
      <c r="F13" s="166">
        <f t="array" ref="F13">IFERROR(VLOOKUP($A13,Filtro07!A5:Q50,4,FALSE),0)</f>
        <v>0</v>
      </c>
      <c r="G13" s="166">
        <f t="array" ref="G13">IFERROR(VLOOKUP($A13,Filtro07!A5:Q50,5,FALSE),0)</f>
        <v>0</v>
      </c>
      <c r="H13" s="167">
        <f t="array" ref="H13">IFERROR(VLOOKUP($A13,Filtro07!A5:Q50,6,FALSE),0)</f>
        <v>23840</v>
      </c>
      <c r="I13" s="167">
        <f t="array" ref="I13">IFERROR(VLOOKUP($A13,Filtro07!A5:Q50,7,FALSE),0)</f>
        <v>24476</v>
      </c>
      <c r="J13" s="166">
        <f t="array" ref="J13">IFERROR(VLOOKUP($A13,Filtro07!A5:Q50,8,FALSE),0)</f>
        <v>0</v>
      </c>
      <c r="K13" s="168">
        <f t="array" ref="K13">IFERROR(VLOOKUP($A13,Filtro07!A5:Q50,9,FALSE),0)</f>
        <v>0</v>
      </c>
      <c r="L13" s="169">
        <f t="array" ref="L13">IFERROR(VLOOKUP($A13,Filtro07!A5:Q50,10,FALSE),0)</f>
        <v>0</v>
      </c>
      <c r="M13" s="170">
        <f t="array" ref="M13">IFERROR(VLOOKUP($A13,Filtro07!A5:Q50,11,FALSE),0)</f>
        <v>0</v>
      </c>
      <c r="N13" s="171">
        <f t="array" ref="N13">IFERROR(VLOOKUP($A13,Filtro07!A5:Q50,12,FALSE),0)</f>
        <v>0</v>
      </c>
      <c r="O13" s="166">
        <f t="array" ref="O13">IFERROR(VLOOKUP($A13,Filtro07!A5:Q50,13,FALSE),0)</f>
        <v>0</v>
      </c>
      <c r="P13" s="172">
        <f t="array" ref="P13">IFERROR(VLOOKUP($A13,Filtro07!A5:Q50,14,FALSE),0)</f>
        <v>0</v>
      </c>
      <c r="Z13" s="55"/>
      <c r="AA13" s="58"/>
      <c r="AB13" s="59" t="str">
        <f>IF(AND(OR(D13&lt;&gt;0),N37=""),"* No olvide digitar la Sección B, Número de personas intrasistema que retiran, en el grupo de Gestantes:Normal, Sobrepeso y Obesas.","")</f>
        <v/>
      </c>
      <c r="AC13" s="58"/>
      <c r="AD13" s="58"/>
      <c r="AE13" s="58"/>
      <c r="AF13" s="58"/>
      <c r="AG13" s="58"/>
      <c r="AH13" s="58"/>
      <c r="AI13" s="60">
        <f>IF(AND(OR($D13&lt;&gt;0),$N$37=""),1,0)</f>
        <v>0</v>
      </c>
    </row>
    <row r="14" spans="1:55" ht="15" customHeight="1" x14ac:dyDescent="0.2">
      <c r="A14" s="56">
        <v>15080015</v>
      </c>
      <c r="B14" s="404"/>
      <c r="C14" s="57" t="s">
        <v>85</v>
      </c>
      <c r="D14" s="164">
        <f t="array" ref="D14">IFERROR(VLOOKUP($A14,Filtro07!A6:Q51,2,FALSE),0)</f>
        <v>93961</v>
      </c>
      <c r="E14" s="165">
        <f t="array" ref="E14">IFERROR(VLOOKUP($A14,Filtro07!A6:Q51,3,FALSE),0)</f>
        <v>0</v>
      </c>
      <c r="F14" s="166">
        <f t="array" ref="F14">IFERROR(VLOOKUP($A14,Filtro07!A6:Q51,4,FALSE),0)</f>
        <v>0</v>
      </c>
      <c r="G14" s="166">
        <f t="array" ref="G14">IFERROR(VLOOKUP($A14,Filtro07!A6:Q51,5,FALSE),0)</f>
        <v>0</v>
      </c>
      <c r="H14" s="173">
        <f t="array" ref="H14">IFERROR(VLOOKUP($A14,Filtro07!A6:Q51,6,FALSE),0)</f>
        <v>0</v>
      </c>
      <c r="I14" s="166">
        <f t="array" ref="I14">IFERROR(VLOOKUP($A14,Filtro07!A6:Q51,7,FALSE),0)</f>
        <v>0</v>
      </c>
      <c r="J14" s="167">
        <f t="array" ref="J14">IFERROR(VLOOKUP($A14,Filtro07!A6:Q51,8,FALSE),0)</f>
        <v>53629</v>
      </c>
      <c r="K14" s="174">
        <f t="array" ref="K14">IFERROR(VLOOKUP($A14,Filtro07!A6:Q51,9,FALSE),0)</f>
        <v>39725</v>
      </c>
      <c r="L14" s="175">
        <f t="array" ref="L14">IFERROR(VLOOKUP($A14,Filtro07!A6:Q51,10,FALSE),0)</f>
        <v>407</v>
      </c>
      <c r="M14" s="170">
        <f t="array" ref="M14">IFERROR(VLOOKUP($A14,Filtro07!A6:Q51,11,FALSE),0)</f>
        <v>0</v>
      </c>
      <c r="N14" s="176">
        <f t="array" ref="N14">IFERROR(VLOOKUP($A14,Filtro07!A6:Q51,12,FALSE),0)</f>
        <v>130</v>
      </c>
      <c r="O14" s="177">
        <f t="array" ref="O14">IFERROR(VLOOKUP($A14,Filtro07!A6:Q51,13,FALSE),0)</f>
        <v>29</v>
      </c>
      <c r="P14" s="178">
        <f t="array" ref="P14">IFERROR(VLOOKUP($A14,Filtro07!A6:Q51,14,FALSE),0)</f>
        <v>41</v>
      </c>
      <c r="Q14" s="52" t="str">
        <f>$AB14&amp;$AC14&amp;$AD14&amp;$AE14</f>
        <v/>
      </c>
      <c r="Z14" s="55"/>
      <c r="AA14" s="58"/>
      <c r="AB14" s="59" t="str">
        <f>IF(AND(OR(D14&lt;&gt;0),N37=""),"* No olvide digitar la Sección B, Número de personas intrasistema que retiran, en el grupo de Gestantes:Normal, Sobrepeso y Obesas.","")</f>
        <v/>
      </c>
      <c r="AC14" s="61"/>
      <c r="AD14" s="61"/>
      <c r="AE14" s="61"/>
      <c r="AF14" s="61"/>
      <c r="AI14" s="60">
        <f t="shared" ref="AI14:AI15" si="0">IF(AND(OR($D14&lt;&gt;0),$N$37=""),1,0)</f>
        <v>0</v>
      </c>
      <c r="AJ14" s="61"/>
      <c r="AK14" s="61"/>
      <c r="AL14" s="61"/>
      <c r="AM14" s="61"/>
    </row>
    <row r="15" spans="1:55" ht="15" customHeight="1" x14ac:dyDescent="0.2">
      <c r="A15" s="56">
        <v>15080008</v>
      </c>
      <c r="B15" s="404"/>
      <c r="C15" s="57" t="s">
        <v>86</v>
      </c>
      <c r="D15" s="164">
        <f t="array" ref="D15">IFERROR(VLOOKUP($A15,Filtro07!A7:Q52,2,FALSE),0)</f>
        <v>23069</v>
      </c>
      <c r="E15" s="165">
        <f t="array" ref="E15">IFERROR(VLOOKUP($A15,Filtro07!A7:Q52,3,FALSE),0)</f>
        <v>0</v>
      </c>
      <c r="F15" s="166">
        <f t="array" ref="F15">IFERROR(VLOOKUP($A15,Filtro07!A7:Q52,4,FALSE),0)</f>
        <v>0</v>
      </c>
      <c r="G15" s="166">
        <f t="array" ref="G15">IFERROR(VLOOKUP($A15,Filtro07!A7:Q52,5,FALSE),0)</f>
        <v>0</v>
      </c>
      <c r="H15" s="173">
        <f t="array" ref="H15">IFERROR(VLOOKUP($A15,Filtro07!A7:Q52,6,FALSE),0)</f>
        <v>0</v>
      </c>
      <c r="I15" s="166">
        <f t="array" ref="I15">IFERROR(VLOOKUP($A15,Filtro07!A7:Q52,7,FALSE),0)</f>
        <v>0</v>
      </c>
      <c r="J15" s="179">
        <f t="array" ref="J15">IFERROR(VLOOKUP($A15,Filtro07!A7:Q52,8,FALSE),0)</f>
        <v>0</v>
      </c>
      <c r="K15" s="180">
        <f t="array" ref="K15">IFERROR(VLOOKUP($A15,Filtro07!A7:Q52,9,FALSE),0)</f>
        <v>0</v>
      </c>
      <c r="L15" s="181">
        <f t="array" ref="L15">IFERROR(VLOOKUP($A15,Filtro07!A7:Q52,10,FALSE),0)</f>
        <v>12614</v>
      </c>
      <c r="M15" s="170">
        <f t="array" ref="M15">IFERROR(VLOOKUP($A15,Filtro07!A7:Q52,11,FALSE),0)</f>
        <v>0</v>
      </c>
      <c r="N15" s="182">
        <f t="array" ref="N15">IFERROR(VLOOKUP($A15,Filtro07!A7:Q52,12,FALSE),0)</f>
        <v>5929</v>
      </c>
      <c r="O15" s="183">
        <f t="array" ref="O15">IFERROR(VLOOKUP($A15,Filtro07!A7:Q52,13,FALSE),0)</f>
        <v>1536</v>
      </c>
      <c r="P15" s="184">
        <f t="array" ref="P15">IFERROR(VLOOKUP($A15,Filtro07!A7:Q52,14,FALSE),0)</f>
        <v>2990</v>
      </c>
      <c r="Q15" s="52" t="str">
        <f>$AB15&amp;$AC15&amp;$AD15&amp;$AE15</f>
        <v/>
      </c>
      <c r="Z15" s="55"/>
      <c r="AA15" s="58"/>
      <c r="AB15" s="59" t="str">
        <f>IF(AND(OR(D15&lt;&gt;0),N37=""),"* No olvide digitar la Sección B, Número de personas intrasistema que retiran, en el grupo de Gestantes:Normal, Sobrepeso y Obesas.","")</f>
        <v/>
      </c>
      <c r="AC15" s="61"/>
      <c r="AD15" s="61"/>
      <c r="AE15" s="61"/>
      <c r="AF15" s="61"/>
      <c r="AI15" s="60">
        <f t="shared" si="0"/>
        <v>0</v>
      </c>
      <c r="AJ15" s="61"/>
      <c r="AK15" s="61"/>
      <c r="AL15" s="61"/>
      <c r="AM15" s="61"/>
      <c r="BB15" s="55"/>
      <c r="BC15" s="55"/>
    </row>
    <row r="16" spans="1:55" ht="15" customHeight="1" x14ac:dyDescent="0.2">
      <c r="A16" s="56">
        <v>15900010</v>
      </c>
      <c r="B16" s="404"/>
      <c r="C16" s="57" t="s">
        <v>87</v>
      </c>
      <c r="D16" s="164">
        <f t="array" ref="D16">IFERROR(VLOOKUP($A16,Filtro07!A8:Q53,2,FALSE),0)</f>
        <v>30698.480000000029</v>
      </c>
      <c r="E16" s="185">
        <f>IFERROR(VLOOKUP($A16,Filtro07!A8:Q53,3,FALSE),0)</f>
        <v>2730.4799999999987</v>
      </c>
      <c r="F16" s="186">
        <f t="array" ref="F16">IFERROR(VLOOKUP($A16,Filtro07!A8:Q53,4,FALSE),0)</f>
        <v>7396.7999999999938</v>
      </c>
      <c r="G16" s="167">
        <f t="array" ref="G16">IFERROR(VLOOKUP($A16,Filtro07!A8:Q53,5,FALSE),0)</f>
        <v>20571.200000000041</v>
      </c>
      <c r="H16" s="173">
        <f t="array" ref="H16">IFERROR(VLOOKUP($A16,Filtro07!A8:Q53,6,FALSE),0)</f>
        <v>0</v>
      </c>
      <c r="I16" s="166">
        <f t="array" ref="I16">IFERROR(VLOOKUP($A16,Filtro07!A8:Q53,7,FALSE),0)</f>
        <v>0</v>
      </c>
      <c r="J16" s="179">
        <f t="array" ref="J16">IFERROR(VLOOKUP($A16,Filtro07!A8:Q53,8,FALSE),0)</f>
        <v>0</v>
      </c>
      <c r="K16" s="180">
        <f t="array" ref="K16">IFERROR(VLOOKUP($A16,Filtro07!A8:Q53,9,FALSE),0)</f>
        <v>0</v>
      </c>
      <c r="L16" s="187">
        <f t="array" ref="L16">IFERROR(VLOOKUP($A16,Filtro07!A8:Q53,10,FALSE),0)</f>
        <v>0</v>
      </c>
      <c r="M16" s="170">
        <f t="array" ref="M16">IFERROR(VLOOKUP($A16,Filtro07!A8:Q53,11,FALSE),0)</f>
        <v>0</v>
      </c>
      <c r="N16" s="188">
        <f t="array" ref="N16">IFERROR(VLOOKUP($A16,Filtro07!A8:Q53,12,FALSE),0)</f>
        <v>0</v>
      </c>
      <c r="O16" s="189">
        <f t="array" ref="O16">IFERROR(VLOOKUP($A16,Filtro07!A8:Q53,13,FALSE),0)</f>
        <v>0</v>
      </c>
      <c r="P16" s="190">
        <f t="array" ref="P16">IFERROR(VLOOKUP($A16,Filtro07!A8:Q53,14,FALSE),0)</f>
        <v>0</v>
      </c>
      <c r="Z16" s="55"/>
      <c r="AB16" s="59" t="str">
        <f>IF(AND(OR(D16&lt;&gt;0),N37=""),"* No olvide digitar la Sección B, Número de personas intrasistema que retiran, en el grupo de Gestantes:Normal, Sobrepeso y Obesas.","")</f>
        <v/>
      </c>
      <c r="AI16" s="60">
        <f>IF(AND(OR($D16&lt;&gt;0),$N$37=""),1,0)</f>
        <v>0</v>
      </c>
    </row>
    <row r="17" spans="1:53" ht="15" customHeight="1" x14ac:dyDescent="0.15">
      <c r="A17" s="62"/>
      <c r="B17" s="405"/>
      <c r="C17" s="63" t="s">
        <v>88</v>
      </c>
      <c r="D17" s="191">
        <f>SUM(E17:P17)</f>
        <v>196044.48000000004</v>
      </c>
      <c r="E17" s="192">
        <f>SUM(E16)</f>
        <v>2730.4799999999987</v>
      </c>
      <c r="F17" s="193">
        <f>SUM(F16)</f>
        <v>7396.7999999999938</v>
      </c>
      <c r="G17" s="193">
        <f>SUM(G16)</f>
        <v>20571.200000000041</v>
      </c>
      <c r="H17" s="193">
        <f>SUM(H13)</f>
        <v>23840</v>
      </c>
      <c r="I17" s="193">
        <f>SUM(I13)</f>
        <v>24476</v>
      </c>
      <c r="J17" s="193">
        <f>SUM(J14)</f>
        <v>53629</v>
      </c>
      <c r="K17" s="194">
        <f>SUM(K14)</f>
        <v>39725</v>
      </c>
      <c r="L17" s="195">
        <f>SUM(L14:L15)</f>
        <v>13021</v>
      </c>
      <c r="M17" s="196"/>
      <c r="N17" s="197">
        <f>SUM(N14:N15)</f>
        <v>6059</v>
      </c>
      <c r="O17" s="193">
        <f>SUM(O14:O15)</f>
        <v>1565</v>
      </c>
      <c r="P17" s="198">
        <f>SUM(P14:P15)</f>
        <v>3031</v>
      </c>
      <c r="Z17" s="55"/>
    </row>
    <row r="18" spans="1:53" ht="14.25" customHeight="1" x14ac:dyDescent="0.2">
      <c r="A18" s="56">
        <v>15080016</v>
      </c>
      <c r="B18" s="404" t="s">
        <v>89</v>
      </c>
      <c r="C18" s="57" t="s">
        <v>84</v>
      </c>
      <c r="D18" s="164">
        <f t="array" ref="D18">IFERROR(VLOOKUP($A18,Filtro07!A5:Q50,2,FALSE),0)</f>
        <v>3559</v>
      </c>
      <c r="E18" s="165">
        <f t="array" ref="E18">IFERROR(VLOOKUP($A18,Filtro07!A5:Q50,3,FALSE),0)</f>
        <v>0</v>
      </c>
      <c r="F18" s="166">
        <f t="array" ref="F18">IFERROR(VLOOKUP($A18,Filtro07!A5:Q50,4,FALSE),0)</f>
        <v>0</v>
      </c>
      <c r="G18" s="166">
        <f t="array" ref="G18">IFERROR(VLOOKUP($A18,Filtro07!A5:Q50,5,FALSE),0)</f>
        <v>0</v>
      </c>
      <c r="H18" s="167">
        <f t="array" ref="H18">IFERROR(VLOOKUP($A18,Filtro07!A5:Q50,6,FALSE),0)</f>
        <v>428</v>
      </c>
      <c r="I18" s="167">
        <f t="array" ref="I18">IFERROR(VLOOKUP($A18,Filtro07!A5:Q50,7,FALSE),0)</f>
        <v>433</v>
      </c>
      <c r="J18" s="166">
        <f t="array" ref="J18">IFERROR(VLOOKUP($A18,Filtro07!A5:Q50,8,FALSE),0)</f>
        <v>1634</v>
      </c>
      <c r="K18" s="168">
        <f t="array" ref="K18">IFERROR(VLOOKUP($A18,Filtro07!A5:Q50,9,FALSE),0)</f>
        <v>1064</v>
      </c>
      <c r="L18" s="169">
        <f t="array" ref="L18">IFERROR(VLOOKUP($A18,Filtro07!A10:Q55,10,FALSE),0)</f>
        <v>0</v>
      </c>
      <c r="M18" s="170">
        <f t="array" ref="M18">IFERROR(VLOOKUP($A18,Filtro07!A10:Q55,11,FALSE),0)</f>
        <v>0</v>
      </c>
      <c r="N18" s="171">
        <f t="array" ref="N18">IFERROR(VLOOKUP($A18,Filtro07!A10:Q55,12,FALSE),0)</f>
        <v>0</v>
      </c>
      <c r="O18" s="166">
        <f t="array" ref="O18">IFERROR(VLOOKUP($A18,Filtro07!A10:Q55,13,FALSE),0)</f>
        <v>0</v>
      </c>
      <c r="P18" s="172">
        <f t="array" ref="P18">IFERROR(VLOOKUP($A18,Filtro07!A10:Q55,14,FALSE),0)</f>
        <v>0</v>
      </c>
      <c r="Z18" s="55"/>
      <c r="AA18" s="58"/>
      <c r="AB18" s="58"/>
      <c r="AC18" s="58"/>
      <c r="AD18" s="58"/>
      <c r="AE18" s="58"/>
      <c r="AF18" s="58"/>
      <c r="AG18" s="58"/>
      <c r="AH18" s="58"/>
      <c r="AI18" s="58"/>
    </row>
    <row r="19" spans="1:53" ht="15" customHeight="1" x14ac:dyDescent="0.2">
      <c r="A19" s="56">
        <v>15080017</v>
      </c>
      <c r="B19" s="404"/>
      <c r="C19" s="64" t="s">
        <v>85</v>
      </c>
      <c r="D19" s="164">
        <f t="array" ref="D19">IFERROR(VLOOKUP($A19,Filtro07!A6:Q51,2,FALSE),0)</f>
        <v>6</v>
      </c>
      <c r="E19" s="165">
        <f t="array" ref="E19">IFERROR(VLOOKUP($A19,Filtro07!A6:Q51,3,FALSE),0)</f>
        <v>0</v>
      </c>
      <c r="F19" s="166">
        <f t="array" ref="F19">IFERROR(VLOOKUP($A19,Filtro07!A6:Q51,4,FALSE),0)</f>
        <v>0</v>
      </c>
      <c r="G19" s="166">
        <f t="array" ref="G19">IFERROR(VLOOKUP($A19,Filtro07!A6:Q51,5,FALSE),0)</f>
        <v>0</v>
      </c>
      <c r="H19" s="167">
        <f t="array" ref="H19">IFERROR(VLOOKUP($A19,Filtro07!A5:Q50,6,FALSE),0)</f>
        <v>0</v>
      </c>
      <c r="I19" s="167">
        <f t="array" ref="I19">IFERROR(VLOOKUP($A19,Filtro07!A6:Q51,7,FALSE),0)</f>
        <v>0</v>
      </c>
      <c r="J19" s="166">
        <f t="array" ref="J19">IFERROR(VLOOKUP($A19,Filtro07!A6:Q51,8,FALSE),0)</f>
        <v>0</v>
      </c>
      <c r="K19" s="168">
        <f t="array" ref="K19">IFERROR(VLOOKUP($A19,Filtro07!A6:Q51,9,FALSE),0)</f>
        <v>0</v>
      </c>
      <c r="L19" s="169">
        <f t="array" ref="L19">IFERROR(VLOOKUP($A19,Filtro07!A11:Q56,10,FALSE),0)</f>
        <v>0</v>
      </c>
      <c r="M19" s="170">
        <f t="array" ref="M19">IFERROR(VLOOKUP($A19,Filtro07!A11:Q56,11,FALSE),0)</f>
        <v>6</v>
      </c>
      <c r="N19" s="171">
        <f t="array" ref="N19">IFERROR(VLOOKUP($A19,Filtro07!A11:Q56,12,FALSE),0)</f>
        <v>0</v>
      </c>
      <c r="O19" s="166">
        <f t="array" ref="O19">IFERROR(VLOOKUP($A19,Filtro07!A11:Q56,13,FALSE),0)</f>
        <v>0</v>
      </c>
      <c r="P19" s="172">
        <f t="array" ref="P19">IFERROR(VLOOKUP($A19,Filtro07!A11:Q56,14,FALSE),0)</f>
        <v>0</v>
      </c>
      <c r="Z19" s="55"/>
      <c r="AA19" s="58"/>
      <c r="AB19" s="58"/>
      <c r="AC19" s="58"/>
      <c r="AD19" s="58"/>
      <c r="AE19" s="58"/>
      <c r="AF19" s="58"/>
      <c r="AG19" s="58"/>
      <c r="AH19" s="58"/>
      <c r="AI19" s="58"/>
    </row>
    <row r="20" spans="1:53" ht="15" customHeight="1" x14ac:dyDescent="0.2">
      <c r="A20" s="56">
        <v>15010500</v>
      </c>
      <c r="B20" s="404"/>
      <c r="C20" s="64" t="s">
        <v>90</v>
      </c>
      <c r="D20" s="164">
        <f t="array" ref="D20">IFERROR(VLOOKUP($A20,Filtro07!A5:Q50,2,FALSE),0)</f>
        <v>4131</v>
      </c>
      <c r="E20" s="165">
        <f t="array" ref="E20">IFERROR(VLOOKUP($A20,Filtro07!A7:Q52,3,FALSE),0)</f>
        <v>0</v>
      </c>
      <c r="F20" s="166">
        <f t="array" ref="F20">IFERROR(VLOOKUP($A20,Filtro07!A5:Q50,4,FALSE),0)</f>
        <v>18</v>
      </c>
      <c r="G20" s="166">
        <f t="array" ref="G20">IFERROR(VLOOKUP($A20,Filtro07!A5:Q50,5,FALSE),0)</f>
        <v>621</v>
      </c>
      <c r="H20" s="167">
        <f t="array" ref="H20">IFERROR(VLOOKUP($A20,Filtro07!A5:Q50,6,FALSE),0)</f>
        <v>428</v>
      </c>
      <c r="I20" s="167">
        <f t="array" ref="I20">IFERROR(VLOOKUP($A20,Filtro07!A7:Q52,7,FALSE),0)</f>
        <v>0</v>
      </c>
      <c r="J20" s="166">
        <f t="array" ref="J20">IFERROR(VLOOKUP($A20,Filtro07!A5:Q50,8,FALSE),0)</f>
        <v>1632</v>
      </c>
      <c r="K20" s="168">
        <f t="array" ref="K20">IFERROR(VLOOKUP($A20,Filtro07!A5:Q50,9,FALSE),0)</f>
        <v>1050</v>
      </c>
      <c r="L20" s="169">
        <f t="array" ref="L20">IFERROR(VLOOKUP($A20,Filtro07!A12:Q57,10,FALSE),0)</f>
        <v>0</v>
      </c>
      <c r="M20" s="170">
        <f t="array" ref="M20">IFERROR(VLOOKUP($A20,Filtro07!A12:Q57,11,FALSE),0)</f>
        <v>0</v>
      </c>
      <c r="N20" s="171">
        <f t="array" ref="N20">IFERROR(VLOOKUP($A20,Filtro07!A12:Q57,12,FALSE),0)</f>
        <v>0</v>
      </c>
      <c r="O20" s="166">
        <f t="array" ref="O20">IFERROR(VLOOKUP($A20,Filtro07!A12:Q57,13,FALSE),0)</f>
        <v>0</v>
      </c>
      <c r="P20" s="172">
        <f t="array" ref="P20">IFERROR(VLOOKUP($A20,Filtro07!A12:Q57,14,FALSE),0)</f>
        <v>0</v>
      </c>
      <c r="Z20" s="55"/>
      <c r="AA20" s="58"/>
      <c r="AB20" s="58"/>
      <c r="AC20" s="58"/>
      <c r="AD20" s="58"/>
      <c r="AF20" s="58"/>
      <c r="AG20" s="58"/>
      <c r="AH20" s="58"/>
      <c r="AI20" s="58"/>
    </row>
    <row r="21" spans="1:53" ht="15" customHeight="1" x14ac:dyDescent="0.2">
      <c r="A21" s="56">
        <v>15080009</v>
      </c>
      <c r="B21" s="404"/>
      <c r="C21" s="57" t="s">
        <v>86</v>
      </c>
      <c r="D21" s="164">
        <f t="array" ref="D21">IFERROR(VLOOKUP($A21,Filtro07!A8:Q53,2,FALSE),0)</f>
        <v>411</v>
      </c>
      <c r="E21" s="165">
        <f t="array" ref="E21">IFERROR(VLOOKUP($A21,Filtro07!A8:Q53,3,FALSE),0)</f>
        <v>0</v>
      </c>
      <c r="F21" s="166">
        <f t="array" ref="F21">IFERROR(VLOOKUP($A21,Filtro07!A6:Q51,4,FALSE),0)</f>
        <v>0</v>
      </c>
      <c r="G21" s="166">
        <f t="array" ref="G21">IFERROR(VLOOKUP($A21,Filtro07!A6:Q51,5,FALSE),0)</f>
        <v>0</v>
      </c>
      <c r="H21" s="167">
        <f t="array" ref="H21">IFERROR(VLOOKUP($A21,Filtro07!A5:Q50,6,FALSE),0)</f>
        <v>0</v>
      </c>
      <c r="I21" s="167">
        <f t="array" ref="I21">IFERROR(VLOOKUP($A21,Filtro07!A8:Q53,7,FALSE),0)</f>
        <v>0</v>
      </c>
      <c r="J21" s="166">
        <f t="array" ref="J21">IFERROR(VLOOKUP($A21,Filtro07!A6:Q51,8,FALSE),0)</f>
        <v>0</v>
      </c>
      <c r="K21" s="168">
        <f t="array" ref="K21">IFERROR(VLOOKUP($A21,Filtro07!A8:Q53,9,FALSE),0)</f>
        <v>0</v>
      </c>
      <c r="L21" s="169">
        <f t="array" ref="L21">IFERROR(VLOOKUP($A21,Filtro07!A13:Q58,10,FALSE),0)</f>
        <v>0</v>
      </c>
      <c r="M21" s="170">
        <f t="array" ref="M21">IFERROR(VLOOKUP($A21,Filtro07!A13:Q58,11,FALSE),0)</f>
        <v>315</v>
      </c>
      <c r="N21" s="171">
        <f t="array" ref="N21">IFERROR(VLOOKUP($A21,Filtro07!A13:Q58,12,FALSE),0)</f>
        <v>59</v>
      </c>
      <c r="O21" s="166">
        <f t="array" ref="O21">IFERROR(VLOOKUP($A21,Filtro07!A13:Q58,13,FALSE),0)</f>
        <v>16</v>
      </c>
      <c r="P21" s="172">
        <f t="array" ref="P21">IFERROR(VLOOKUP($A21,Filtro07!A13:Q58,14,FALSE),0)</f>
        <v>21</v>
      </c>
      <c r="Z21" s="55"/>
      <c r="AA21" s="58"/>
      <c r="AB21" s="58"/>
      <c r="AF21" s="58"/>
      <c r="AG21" s="58"/>
    </row>
    <row r="22" spans="1:53" ht="15" customHeight="1" x14ac:dyDescent="0.2">
      <c r="A22" s="56">
        <v>15900020</v>
      </c>
      <c r="B22" s="404"/>
      <c r="C22" s="57" t="s">
        <v>87</v>
      </c>
      <c r="D22" s="164">
        <f t="array" ref="D22">IFERROR(VLOOKUP($A22,Filtro07!A9:Q54,2,FALSE),0)</f>
        <v>1607.2</v>
      </c>
      <c r="E22" s="165">
        <f t="array" ref="E22">IFERROR(VLOOKUP($A22,Filtro07!A9:Q54,3,FALSE),0)</f>
        <v>221.59999999999997</v>
      </c>
      <c r="F22" s="166">
        <f t="array" ref="F22">IFERROR(VLOOKUP($A22,Filtro07!A7:Q52,4,FALSE),0)</f>
        <v>302.40000000000003</v>
      </c>
      <c r="G22" s="166">
        <f t="array" ref="G22">IFERROR(VLOOKUP($A22,Filtro07!A7:Q52,5,FALSE),0)</f>
        <v>1083.1999999999998</v>
      </c>
      <c r="H22" s="167">
        <f t="array" ref="H22">IFERROR(VLOOKUP($A22,Filtro07!A5:Q50,6,FALSE),0)</f>
        <v>0</v>
      </c>
      <c r="I22" s="167">
        <f t="array" ref="I22">IFERROR(VLOOKUP($A22,Filtro07!A9:Q54,7,FALSE),0)</f>
        <v>0</v>
      </c>
      <c r="J22" s="166">
        <f t="array" ref="J22">IFERROR(VLOOKUP($A22,Filtro07!A7:Q52,8,FALSE),0)</f>
        <v>0</v>
      </c>
      <c r="K22" s="168">
        <f t="array" ref="K22">IFERROR(VLOOKUP($A22,Filtro07!A9:Q54,9,FALSE),0)</f>
        <v>0</v>
      </c>
      <c r="L22" s="169">
        <f t="array" ref="L22">IFERROR(VLOOKUP($A22,Filtro07!A14:Q59,10,FALSE),0)</f>
        <v>0</v>
      </c>
      <c r="M22" s="170">
        <f t="array" ref="M22">IFERROR(VLOOKUP($A22,Filtro07!A14:Q59,11,FALSE),0)</f>
        <v>0</v>
      </c>
      <c r="N22" s="171">
        <f t="array" ref="N22">IFERROR(VLOOKUP($A22,Filtro07!A14:Q59,12,FALSE),0)</f>
        <v>0</v>
      </c>
      <c r="O22" s="166">
        <f t="array" ref="O22">IFERROR(VLOOKUP($A22,Filtro07!A14:Q59,13,FALSE),0)</f>
        <v>0</v>
      </c>
      <c r="P22" s="172">
        <f t="array" ref="P22">IFERROR(VLOOKUP($A22,Filtro07!A14:Q59,14,FALSE),0)</f>
        <v>0</v>
      </c>
      <c r="Z22" s="55"/>
    </row>
    <row r="23" spans="1:53" ht="15" customHeight="1" x14ac:dyDescent="0.15">
      <c r="A23" s="62"/>
      <c r="B23" s="405"/>
      <c r="C23" s="63" t="s">
        <v>88</v>
      </c>
      <c r="D23" s="191">
        <f>SUM(E23:P23)</f>
        <v>9332.2000000000007</v>
      </c>
      <c r="E23" s="192">
        <f>SUM(E22)</f>
        <v>221.59999999999997</v>
      </c>
      <c r="F23" s="193">
        <f>SUM(F20+F22)</f>
        <v>320.40000000000003</v>
      </c>
      <c r="G23" s="193">
        <f>SUM(G20+G22)</f>
        <v>1704.1999999999998</v>
      </c>
      <c r="H23" s="193">
        <f>SUM(H18+H20)</f>
        <v>856</v>
      </c>
      <c r="I23" s="193">
        <f>SUM(I18+I20)</f>
        <v>433</v>
      </c>
      <c r="J23" s="193">
        <f>SUM(J18+J20)</f>
        <v>3266</v>
      </c>
      <c r="K23" s="194">
        <f>SUM(K18+K20)</f>
        <v>2114</v>
      </c>
      <c r="L23" s="199"/>
      <c r="M23" s="194">
        <f>SUM(M19+M21)</f>
        <v>321</v>
      </c>
      <c r="N23" s="197">
        <f>SUM(N19+N21)</f>
        <v>59</v>
      </c>
      <c r="O23" s="197">
        <f>SUM(O19+O21)</f>
        <v>16</v>
      </c>
      <c r="P23" s="200">
        <f>SUM(P19+P21)</f>
        <v>21</v>
      </c>
      <c r="Z23" s="55"/>
    </row>
    <row r="24" spans="1:53" ht="15" customHeight="1" x14ac:dyDescent="0.2">
      <c r="A24" s="56">
        <v>15030100</v>
      </c>
      <c r="B24" s="403" t="s">
        <v>91</v>
      </c>
      <c r="C24" s="64" t="s">
        <v>92</v>
      </c>
      <c r="D24" s="201">
        <f t="array" ref="D24">IFERROR(VLOOKUP($A24,Filtro07!A5:Q50,2,FALSE),0)</f>
        <v>1106.5900000000006</v>
      </c>
      <c r="E24" s="202">
        <f t="array" ref="E24">IFERROR(VLOOKUP($A24,Filtro07!A5:Q50,3,FALSE),0)</f>
        <v>381.21000000000004</v>
      </c>
      <c r="F24" s="166">
        <f t="array" ref="F24">IFERROR(VLOOKUP($A24,Filtro07!A5:Q50,4,FALSE),0)</f>
        <v>389.8900000000001</v>
      </c>
      <c r="G24" s="166">
        <f t="array" ref="G24">IFERROR(VLOOKUP($A24,Filtro07!A5:Q50,5,FALSE),0)</f>
        <v>335.4899999999999</v>
      </c>
      <c r="H24" s="167">
        <f t="array" ref="H24">IFERROR(VLOOKUP($A24,Filtro07!A5:Q50,6,FALSE),0)</f>
        <v>0</v>
      </c>
      <c r="I24" s="167">
        <f t="array" ref="I24">IFERROR(VLOOKUP($A24,Filtro07!A5:Q50,7,FALSE),0)</f>
        <v>0</v>
      </c>
      <c r="J24" s="166">
        <f t="array" ref="J24">IFERROR(VLOOKUP($A24,Filtro07!A5:Q50,8,FALSE),0)</f>
        <v>0</v>
      </c>
      <c r="K24" s="168">
        <f t="array" ref="K24">IFERROR(VLOOKUP($A24,Filtro07!A5:Q50,9,FALSE),0)</f>
        <v>0</v>
      </c>
      <c r="L24" s="169">
        <f t="array" ref="L24">IFERROR(VLOOKUP($A24,Filtro07!A5:Q50,10,FALSE),0)</f>
        <v>0</v>
      </c>
      <c r="M24" s="170">
        <f t="array" ref="M24">IFERROR(VLOOKUP($A24,Filtro07!A5:Q50,11,FALSE),0)</f>
        <v>0</v>
      </c>
      <c r="N24" s="171">
        <f t="array" ref="N24">IFERROR(VLOOKUP($A24,Filtro07!A5:Q50,12,FALSE),0)</f>
        <v>0</v>
      </c>
      <c r="O24" s="166">
        <f t="array" ref="O24">IFERROR(VLOOKUP($A24,Filtro07!A5:Q50,13,FALSE),0)</f>
        <v>0</v>
      </c>
      <c r="P24" s="172">
        <f t="array" ref="P24">IFERROR(VLOOKUP($A24,Filtro07!A5:Q50,14,FALSE),0)</f>
        <v>0</v>
      </c>
      <c r="Z24" s="55"/>
      <c r="AA24" s="58"/>
      <c r="AB24" s="58"/>
      <c r="AC24" s="58"/>
      <c r="AD24" s="58"/>
      <c r="AE24" s="58"/>
      <c r="AF24" s="58"/>
      <c r="AG24" s="58"/>
      <c r="AH24" s="58"/>
      <c r="AI24" s="58"/>
    </row>
    <row r="25" spans="1:53" s="65" customFormat="1" ht="15" customHeight="1" x14ac:dyDescent="0.2">
      <c r="A25" s="56">
        <v>15901500</v>
      </c>
      <c r="B25" s="404"/>
      <c r="C25" s="64" t="s">
        <v>93</v>
      </c>
      <c r="D25" s="201">
        <f t="array" ref="D25">IFERROR(VLOOKUP($A25,Filtro07!A6:Q51,2,FALSE),0)</f>
        <v>907.99999999999943</v>
      </c>
      <c r="E25" s="202">
        <f t="array" ref="E25">IFERROR(VLOOKUP($A25,Filtro07!A6:Q51,3,FALSE),0)</f>
        <v>32</v>
      </c>
      <c r="F25" s="166">
        <f t="array" ref="F25">IFERROR(VLOOKUP($A25,Filtro07!A6:Q51,4,FALSE),0)</f>
        <v>181.60000000000005</v>
      </c>
      <c r="G25" s="166">
        <f t="array" ref="G25">IFERROR(VLOOKUP($A25,Filtro07!A6:Q51,5,FALSE),0)</f>
        <v>694.39999999999975</v>
      </c>
      <c r="H25" s="167">
        <f t="array" ref="H25">IFERROR(VLOOKUP($A25,Filtro07!A6:Q51,6,FALSE),0)</f>
        <v>0</v>
      </c>
      <c r="I25" s="167">
        <f t="array" ref="I25">IFERROR(VLOOKUP($A25,Filtro07!A6:Q51,7,FALSE),0)</f>
        <v>0</v>
      </c>
      <c r="J25" s="166">
        <f t="array" ref="J25">IFERROR(VLOOKUP($A25,Filtro07!A6:Q51,8,FALSE),0)</f>
        <v>0</v>
      </c>
      <c r="K25" s="168">
        <f t="array" ref="K25">IFERROR(VLOOKUP($A25,Filtro07!A6:Q51,9,FALSE),0)</f>
        <v>0</v>
      </c>
      <c r="L25" s="169">
        <f t="array" ref="L25">IFERROR(VLOOKUP($A25,Filtro07!A6:Q51,10,FALSE),0)</f>
        <v>0</v>
      </c>
      <c r="M25" s="170">
        <f t="array" ref="M25">IFERROR(VLOOKUP($A25,Filtro07!A6:Q51,11,FALSE),0)</f>
        <v>0</v>
      </c>
      <c r="N25" s="171">
        <f t="array" ref="N25">IFERROR(VLOOKUP($A25,Filtro07!A6:Q51,12,FALSE),0)</f>
        <v>0</v>
      </c>
      <c r="O25" s="166">
        <f t="array" ref="O25">IFERROR(VLOOKUP($A25,Filtro07!A6:Q51,13,FALSE),0)</f>
        <v>0</v>
      </c>
      <c r="P25" s="172">
        <f t="array" ref="P25">IFERROR(VLOOKUP($A25,Filtro07!A6:Q51,14,FALSE),0)</f>
        <v>0</v>
      </c>
      <c r="Q25" s="52"/>
      <c r="R25" s="52"/>
      <c r="S25" s="52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</row>
    <row r="26" spans="1:53" s="65" customFormat="1" ht="15" customHeight="1" x14ac:dyDescent="0.2">
      <c r="A26" s="56">
        <v>15080012</v>
      </c>
      <c r="B26" s="404"/>
      <c r="C26" s="64" t="s">
        <v>90</v>
      </c>
      <c r="D26" s="201">
        <f t="array" ref="D26">IFERROR(VLOOKUP($A26,Filtro07!A7:Q52,2,FALSE),0)</f>
        <v>6</v>
      </c>
      <c r="E26" s="202">
        <f t="array" ref="E26">IFERROR(VLOOKUP($A26,Filtro07!A7:Q52,3,FALSE),0)</f>
        <v>0</v>
      </c>
      <c r="F26" s="166">
        <f t="array" ref="F26">IFERROR(VLOOKUP($A26,Filtro07!A7:Q52,4,FALSE),0)</f>
        <v>0</v>
      </c>
      <c r="G26" s="166">
        <f t="array" ref="G26">IFERROR(VLOOKUP($A26,Filtro07!A7:Q52,5,FALSE),0)</f>
        <v>6</v>
      </c>
      <c r="H26" s="167">
        <f t="array" ref="H26">IFERROR(VLOOKUP($A26,Filtro07!A7:Q52,6,FALSE),0)</f>
        <v>0</v>
      </c>
      <c r="I26" s="167">
        <f t="array" ref="I26">IFERROR(VLOOKUP($A26,Filtro07!A7:Q52,7,FALSE),0)</f>
        <v>0</v>
      </c>
      <c r="J26" s="166">
        <f t="array" ref="J26">IFERROR(VLOOKUP($A26,Filtro07!A7:Q52,8,FALSE),0)</f>
        <v>0</v>
      </c>
      <c r="K26" s="168">
        <f t="array" ref="K26">IFERROR(VLOOKUP($A26,Filtro07!A7:Q52,9,FALSE),0)</f>
        <v>0</v>
      </c>
      <c r="L26" s="169">
        <f t="array" ref="L26">IFERROR(VLOOKUP($A26,Filtro07!A7:Q52,10,FALSE),0)</f>
        <v>0</v>
      </c>
      <c r="M26" s="170">
        <f t="array" ref="M26">IFERROR(VLOOKUP($A26,Filtro07!A7:Q52,11,FALSE),0)</f>
        <v>0</v>
      </c>
      <c r="N26" s="171">
        <f t="array" ref="N26">IFERROR(VLOOKUP($A26,Filtro07!A7:Q52,12,FALSE),0)</f>
        <v>0</v>
      </c>
      <c r="O26" s="166">
        <f t="array" ref="O26">IFERROR(VLOOKUP($A26,Filtro07!A7:Q52,13,FALSE),0)</f>
        <v>0</v>
      </c>
      <c r="P26" s="172">
        <f t="array" ref="P26">IFERROR(VLOOKUP($A26,Filtro07!A7:Q52,14,FALSE),0)</f>
        <v>0</v>
      </c>
      <c r="Q26" s="52"/>
      <c r="R26" s="52"/>
      <c r="S26" s="52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</row>
    <row r="27" spans="1:53" s="65" customFormat="1" ht="15" customHeight="1" x14ac:dyDescent="0.15">
      <c r="A27" s="67"/>
      <c r="B27" s="405"/>
      <c r="C27" s="63" t="s">
        <v>88</v>
      </c>
      <c r="D27" s="191">
        <f>SUM(E27:P27)</f>
        <v>2020.5899999999997</v>
      </c>
      <c r="E27" s="192">
        <f>SUM(E24:E25)</f>
        <v>413.21000000000004</v>
      </c>
      <c r="F27" s="193">
        <f>SUM(F24:F26)</f>
        <v>571.49000000000012</v>
      </c>
      <c r="G27" s="193">
        <f>SUM(G24:G26)</f>
        <v>1035.8899999999996</v>
      </c>
      <c r="H27" s="203"/>
      <c r="I27" s="203"/>
      <c r="J27" s="203"/>
      <c r="K27" s="196"/>
      <c r="L27" s="199"/>
      <c r="M27" s="196"/>
      <c r="N27" s="204"/>
      <c r="O27" s="204"/>
      <c r="P27" s="205"/>
      <c r="Q27" s="52"/>
      <c r="R27" s="52"/>
      <c r="S27" s="52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</row>
    <row r="28" spans="1:53" s="65" customFormat="1" ht="15" customHeight="1" x14ac:dyDescent="0.2">
      <c r="A28" s="56">
        <v>15900030</v>
      </c>
      <c r="B28" s="403" t="s">
        <v>94</v>
      </c>
      <c r="C28" s="64" t="s">
        <v>95</v>
      </c>
      <c r="D28" s="164">
        <f t="array" ref="D28">IFERROR(VLOOKUP($A28,Filtro07!A5:Q50,2,FALSE),0)</f>
        <v>3410.7999999999988</v>
      </c>
      <c r="E28" s="165">
        <f t="array" ref="E28">IFERROR(VLOOKUP($A28,Filtro07!A5:Q50,3,FALSE),0)</f>
        <v>122.00000000000003</v>
      </c>
      <c r="F28" s="166">
        <f t="array" ref="F28">IFERROR(VLOOKUP($A28,Filtro07!A5:Q50,4,FALSE),0)</f>
        <v>423.2000000000001</v>
      </c>
      <c r="G28" s="166">
        <f t="array" ref="G28">IFERROR(VLOOKUP($A28,Filtro07!A5:Q50,5,FALSE),0)</f>
        <v>1352.8000000000006</v>
      </c>
      <c r="H28" s="167">
        <f>IFERROR(VLOOKUP($A28,Filtro07!A5:Q50,6,FALSE),0)</f>
        <v>842.79999999999984</v>
      </c>
      <c r="I28" s="167">
        <f t="array" ref="I28">IFERROR(VLOOKUP($A28,Filtro07!A5:Q50,7,FALSE),0)</f>
        <v>509.60000000000014</v>
      </c>
      <c r="J28" s="166">
        <f t="array" ref="J28">IFERROR(VLOOKUP($A28,Filtro07!A5:Q50,8,FALSE),0)</f>
        <v>148.00000000000003</v>
      </c>
      <c r="K28" s="168">
        <f t="array" ref="K28">IFERROR(VLOOKUP($A28,Filtro07!A5:Q50,9,FALSE),0)</f>
        <v>12.399999999999999</v>
      </c>
      <c r="L28" s="169">
        <f t="array" ref="L28">IFERROR(VLOOKUP($A28,Filtro07!A5:Q50,10,FALSE),0)</f>
        <v>0</v>
      </c>
      <c r="M28" s="170">
        <f t="array" ref="M28">IFERROR(VLOOKUP($A28,Filtro07!A9:Q54,11,FALSE),0)</f>
        <v>0</v>
      </c>
      <c r="N28" s="171">
        <f t="array" ref="N28">IFERROR(VLOOKUP($A28,Filtro07!A9:Q54,12,FALSE),0)</f>
        <v>0</v>
      </c>
      <c r="O28" s="166">
        <f t="array" ref="O28">IFERROR(VLOOKUP($A28,Filtro07!A9:Q54,13,FALSE),0)</f>
        <v>0</v>
      </c>
      <c r="P28" s="172">
        <f t="array" ref="P28">IFERROR(VLOOKUP($A28,Filtro07!A9:Q54,14,FALSE),0)</f>
        <v>0</v>
      </c>
      <c r="Q28" s="52"/>
      <c r="R28" s="52"/>
      <c r="S28" s="52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spans="1:53" s="65" customFormat="1" ht="15" customHeight="1" x14ac:dyDescent="0.2">
      <c r="A29" s="56">
        <v>15900040</v>
      </c>
      <c r="B29" s="404"/>
      <c r="C29" s="64" t="s">
        <v>96</v>
      </c>
      <c r="D29" s="164">
        <f t="array" ref="D29">IFERROR(VLOOKUP($A29,Filtro07!A6:Q51,2,FALSE),0)</f>
        <v>1549.5999999999997</v>
      </c>
      <c r="E29" s="165">
        <f t="array" ref="E29">IFERROR(VLOOKUP($A29,Filtro07!A6:Q51,3,FALSE),0)</f>
        <v>76.8</v>
      </c>
      <c r="F29" s="166">
        <f t="array" ref="F29">IFERROR(VLOOKUP($A29,Filtro07!A6:Q51,4,FALSE),0)</f>
        <v>277.2</v>
      </c>
      <c r="G29" s="166">
        <f t="array" ref="G29">IFERROR(VLOOKUP($A29,Filtro07!A6:Q51,5,FALSE),0)</f>
        <v>675.20000000000016</v>
      </c>
      <c r="H29" s="167">
        <f>IFERROR(VLOOKUP($A29,Filtro07!A6:Q51,6,FALSE),0)</f>
        <v>295.60000000000002</v>
      </c>
      <c r="I29" s="167">
        <f t="array" ref="I29">IFERROR(VLOOKUP($A29,Filtro07!A6:Q51,7,FALSE),0)</f>
        <v>190.79999999999995</v>
      </c>
      <c r="J29" s="166">
        <f t="array" ref="J29">IFERROR(VLOOKUP($A29,Filtro07!A6:Q51,8,FALSE),0)</f>
        <v>30.400000000000006</v>
      </c>
      <c r="K29" s="168">
        <f t="array" ref="K29">IFERROR(VLOOKUP($A29,Filtro07!A6:Q51,9,FALSE),0)</f>
        <v>3.5999999999999996</v>
      </c>
      <c r="L29" s="169">
        <f t="array" ref="L29">IFERROR(VLOOKUP($A29,Filtro07!A6:Q51,10,FALSE),0)</f>
        <v>0</v>
      </c>
      <c r="M29" s="170">
        <f t="array" ref="M29">IFERROR(VLOOKUP($A29,Filtro07!A10:Q55,11,FALSE),0)</f>
        <v>0</v>
      </c>
      <c r="N29" s="171">
        <f t="array" ref="N29">IFERROR(VLOOKUP($A29,Filtro07!A10:Q55,12,FALSE),0)</f>
        <v>0</v>
      </c>
      <c r="O29" s="166">
        <f t="array" ref="O29">IFERROR(VLOOKUP($A29,Filtro07!A10:Q55,13,FALSE),0)</f>
        <v>0</v>
      </c>
      <c r="P29" s="172">
        <f t="array" ref="P29">IFERROR(VLOOKUP($A29,Filtro07!A10:Q55,14,FALSE),0)</f>
        <v>0</v>
      </c>
      <c r="Q29" s="52"/>
      <c r="R29" s="52"/>
      <c r="S29" s="52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</row>
    <row r="30" spans="1:53" ht="15" customHeight="1" x14ac:dyDescent="0.15">
      <c r="A30" s="62"/>
      <c r="B30" s="405"/>
      <c r="C30" s="63" t="s">
        <v>88</v>
      </c>
      <c r="D30" s="191">
        <f>SUM(E30:P30)</f>
        <v>4960.3999999999996</v>
      </c>
      <c r="E30" s="192">
        <f t="shared" ref="E30:K30" si="1">SUM(E28:E29)</f>
        <v>198.8</v>
      </c>
      <c r="F30" s="193">
        <f t="shared" si="1"/>
        <v>700.40000000000009</v>
      </c>
      <c r="G30" s="193">
        <f t="shared" si="1"/>
        <v>2028.0000000000009</v>
      </c>
      <c r="H30" s="193">
        <f>SUM(H28:H29)</f>
        <v>1138.3999999999999</v>
      </c>
      <c r="I30" s="193">
        <f>SUM(I28:I29)</f>
        <v>700.40000000000009</v>
      </c>
      <c r="J30" s="193">
        <f t="shared" si="1"/>
        <v>178.40000000000003</v>
      </c>
      <c r="K30" s="206">
        <f t="shared" si="1"/>
        <v>15.999999999999998</v>
      </c>
      <c r="L30" s="169">
        <f t="array" ref="L30">IFERROR(VLOOKUP($A30,Filtro07!A7:Q52,10,FALSE),0)</f>
        <v>0</v>
      </c>
      <c r="M30" s="170">
        <f t="array" ref="M30">IFERROR(VLOOKUP($A30,Filtro07!A11:Q56,11,FALSE),0)</f>
        <v>0</v>
      </c>
      <c r="N30" s="171">
        <f t="array" ref="N30">IFERROR(VLOOKUP($A30,Filtro07!A11:Q56,12,FALSE),0)</f>
        <v>0</v>
      </c>
      <c r="O30" s="166">
        <f t="array" ref="O30">IFERROR(VLOOKUP($A30,Filtro07!A11:Q56,13,FALSE),0)</f>
        <v>0</v>
      </c>
      <c r="P30" s="172">
        <f t="array" ref="P30">IFERROR(VLOOKUP($A30,Filtro07!A11:Q56,14,FALSE),0)</f>
        <v>0</v>
      </c>
      <c r="Z30" s="55"/>
    </row>
    <row r="31" spans="1:53" ht="15" customHeight="1" x14ac:dyDescent="0.15">
      <c r="A31" s="62"/>
      <c r="B31" s="417" t="s">
        <v>67</v>
      </c>
      <c r="C31" s="418"/>
      <c r="D31" s="191">
        <f>SUM(E31:P31)</f>
        <v>212357.67000000004</v>
      </c>
      <c r="E31" s="192">
        <f>+E17+E23+E27+E30</f>
        <v>3564.0899999999988</v>
      </c>
      <c r="F31" s="193">
        <f t="shared" ref="F31" si="2">+F17+F23+F27+F30</f>
        <v>8989.0899999999929</v>
      </c>
      <c r="G31" s="193">
        <f>+G17+G23+G27+G30</f>
        <v>25339.290000000041</v>
      </c>
      <c r="H31" s="193">
        <f>+H17+H23+H30</f>
        <v>25834.400000000001</v>
      </c>
      <c r="I31" s="193">
        <f t="shared" ref="I31:J31" si="3">+I17+I23+I30</f>
        <v>25609.4</v>
      </c>
      <c r="J31" s="193">
        <f t="shared" si="3"/>
        <v>57073.4</v>
      </c>
      <c r="K31" s="206">
        <f>+K17+K23+K30</f>
        <v>41855</v>
      </c>
      <c r="L31" s="195">
        <f>L17</f>
        <v>13021</v>
      </c>
      <c r="M31" s="194">
        <f>M23</f>
        <v>321</v>
      </c>
      <c r="N31" s="197">
        <f>+N17+N23</f>
        <v>6118</v>
      </c>
      <c r="O31" s="193">
        <f>+O17+O23</f>
        <v>1581</v>
      </c>
      <c r="P31" s="198">
        <f>+P17+P23</f>
        <v>3052</v>
      </c>
      <c r="Z31" s="55"/>
    </row>
    <row r="32" spans="1:53" ht="30" customHeight="1" x14ac:dyDescent="0.15">
      <c r="B32" s="53" t="s">
        <v>97</v>
      </c>
      <c r="D32" s="207"/>
    </row>
    <row r="33" spans="1:55" ht="29.25" customHeight="1" x14ac:dyDescent="0.15">
      <c r="B33" s="397" t="s">
        <v>65</v>
      </c>
      <c r="C33" s="398"/>
      <c r="D33" s="403" t="s">
        <v>67</v>
      </c>
      <c r="E33" s="403" t="s">
        <v>98</v>
      </c>
      <c r="F33" s="403" t="s">
        <v>99</v>
      </c>
      <c r="G33" s="430" t="s">
        <v>68</v>
      </c>
      <c r="H33" s="431"/>
      <c r="I33" s="431"/>
      <c r="J33" s="431"/>
      <c r="K33" s="431"/>
      <c r="L33" s="431"/>
      <c r="M33" s="466"/>
      <c r="N33" s="467" t="s">
        <v>69</v>
      </c>
      <c r="O33" s="468"/>
      <c r="P33" s="433" t="s">
        <v>70</v>
      </c>
      <c r="Q33" s="434"/>
      <c r="R33" s="435"/>
      <c r="T33" s="46"/>
    </row>
    <row r="34" spans="1:55" ht="14.1" customHeight="1" x14ac:dyDescent="0.15">
      <c r="B34" s="399"/>
      <c r="C34" s="400"/>
      <c r="D34" s="399"/>
      <c r="E34" s="404"/>
      <c r="F34" s="404"/>
      <c r="G34" s="436" t="s">
        <v>71</v>
      </c>
      <c r="H34" s="419" t="s">
        <v>72</v>
      </c>
      <c r="I34" s="419" t="s">
        <v>73</v>
      </c>
      <c r="J34" s="442" t="s">
        <v>74</v>
      </c>
      <c r="K34" s="419" t="s">
        <v>75</v>
      </c>
      <c r="L34" s="419" t="s">
        <v>76</v>
      </c>
      <c r="M34" s="457" t="s">
        <v>77</v>
      </c>
      <c r="N34" s="385" t="s">
        <v>78</v>
      </c>
      <c r="O34" s="460" t="s">
        <v>79</v>
      </c>
      <c r="P34" s="385" t="s">
        <v>80</v>
      </c>
      <c r="Q34" s="409" t="s">
        <v>81</v>
      </c>
      <c r="R34" s="398" t="s">
        <v>82</v>
      </c>
      <c r="T34" s="46"/>
    </row>
    <row r="35" spans="1:55" ht="14.1" customHeight="1" x14ac:dyDescent="0.15">
      <c r="B35" s="399"/>
      <c r="C35" s="400"/>
      <c r="D35" s="399"/>
      <c r="E35" s="404"/>
      <c r="F35" s="404"/>
      <c r="G35" s="437"/>
      <c r="H35" s="420"/>
      <c r="I35" s="420"/>
      <c r="J35" s="443"/>
      <c r="K35" s="420"/>
      <c r="L35" s="420"/>
      <c r="M35" s="458"/>
      <c r="N35" s="429"/>
      <c r="O35" s="461"/>
      <c r="P35" s="429"/>
      <c r="Q35" s="410"/>
      <c r="R35" s="400"/>
      <c r="T35" s="46"/>
    </row>
    <row r="36" spans="1:55" ht="14.1" customHeight="1" x14ac:dyDescent="0.15">
      <c r="B36" s="401"/>
      <c r="C36" s="402"/>
      <c r="D36" s="399"/>
      <c r="E36" s="405"/>
      <c r="F36" s="405"/>
      <c r="G36" s="438"/>
      <c r="H36" s="421"/>
      <c r="I36" s="421"/>
      <c r="J36" s="444"/>
      <c r="K36" s="421"/>
      <c r="L36" s="421"/>
      <c r="M36" s="459"/>
      <c r="N36" s="386"/>
      <c r="O36" s="462"/>
      <c r="P36" s="386"/>
      <c r="Q36" s="392"/>
      <c r="R36" s="402"/>
      <c r="T36" s="46"/>
    </row>
    <row r="37" spans="1:55" ht="15" customHeight="1" x14ac:dyDescent="0.2">
      <c r="A37" s="56">
        <v>15050100</v>
      </c>
      <c r="B37" s="411" t="s">
        <v>83</v>
      </c>
      <c r="C37" s="412"/>
      <c r="D37" s="208">
        <f t="array" ref="D37">IFERROR(VLOOKUP($A37,Filtro07!A5:Q50,2,FALSE),0)</f>
        <v>103187</v>
      </c>
      <c r="E37" s="209">
        <f t="array" ref="E37">IFERROR(VLOOKUP($A37,Filtro07!A5:Q50,3,FALSE),0)</f>
        <v>42632</v>
      </c>
      <c r="F37" s="209">
        <f t="array" ref="F37">IFERROR(VLOOKUP($A37,Filtro07!A5:Q50,4,FALSE),0)</f>
        <v>60553</v>
      </c>
      <c r="G37" s="210">
        <f t="array" ref="G37">IFERROR(VLOOKUP($A37,Filtro07!A5:Q50,5,FALSE),0)</f>
        <v>1300</v>
      </c>
      <c r="H37" s="167">
        <f t="array" ref="H37">IFERROR(VLOOKUP($A37,Filtro07!A5:Q50,6,FALSE),0)</f>
        <v>2752</v>
      </c>
      <c r="I37" s="167">
        <f t="array" ref="I37">IFERROR(VLOOKUP($A37,Filtro07!A5:Q50,7,FALSE),0)</f>
        <v>8039</v>
      </c>
      <c r="J37" s="167">
        <f t="array" ref="J37">IFERROR(VLOOKUP($A37,Filtro07!A5:Q50,8,FALSE),0)</f>
        <v>11889</v>
      </c>
      <c r="K37" s="167">
        <f t="array" ref="K37">IFERROR(VLOOKUP($A37,Filtro07!A5:Q50,9,FALSE),0)</f>
        <v>12268</v>
      </c>
      <c r="L37" s="167">
        <f t="array" ref="L37">IFERROR(VLOOKUP($A37,Filtro07!A5:Q50,10,FALSE),0)</f>
        <v>26712</v>
      </c>
      <c r="M37" s="211">
        <f t="array" ref="M37">IFERROR(VLOOKUP($A37,Filtro07!A5:Q50,11,FALSE),0)</f>
        <v>20146</v>
      </c>
      <c r="N37" s="212">
        <f t="array" ref="N37">IFERROR(VLOOKUP($A37,Filtro07!A5:Q50,12,FALSE),0)</f>
        <v>12374</v>
      </c>
      <c r="O37" s="213">
        <f t="array" ref="O37">IFERROR(VLOOKUP($A37,Filtro07!A5:Q50,13,FALSE),0)</f>
        <v>0</v>
      </c>
      <c r="P37" s="210">
        <f t="array" ref="P37">IFERROR(VLOOKUP($A37,Filtro07!A5:Q50,14,FALSE),0)</f>
        <v>3141</v>
      </c>
      <c r="Q37" s="167">
        <f t="array" ref="Q37">IFERROR(VLOOKUP($A37,Filtro07!A5:Q50,15,FALSE),0)</f>
        <v>1545</v>
      </c>
      <c r="R37" s="214">
        <f t="array" ref="R37">IFERROR(VLOOKUP($A37,Filtro07!A5:Q50,16,FALSE),0)</f>
        <v>3021</v>
      </c>
      <c r="S37" s="215" t="str">
        <f>AB37</f>
        <v xml:space="preserve">*La suma Total de: Menores a 6 años + Gestantes + Persona que amamanta a  hijo/a menor a 12 meses debe ser igual a la suma de Hombres + Mujeres. </v>
      </c>
      <c r="T37" s="46"/>
      <c r="AB37" s="59" t="str">
        <f>IF(AND($D37&lt;&gt;0,$E37="",$F37=""),"* No olvide ingresar la variable hombres y/o mujeres. Digite CERO si no tiene.",IF(SUM($E37+$F37)&lt;&gt;$D37, "*La suma Total de: "&amp;$G$33&amp;""&amp;" + "&amp;$N$33&amp;""&amp;" + "&amp;$P$33&amp;""&amp;" debe ser igual a la suma de Hombres + Mujeres. ",""))</f>
        <v xml:space="preserve">*La suma Total de: Menores a 6 años + Gestantes + Persona que amamanta a  hijo/a menor a 12 meses debe ser igual a la suma de Hombres + Mujeres. </v>
      </c>
      <c r="AC37" s="68"/>
      <c r="AD37" s="68"/>
      <c r="AE37" s="68"/>
      <c r="AF37" s="68"/>
      <c r="AG37" s="68"/>
      <c r="AH37" s="68"/>
      <c r="AI37" s="69">
        <f>IF(AND($D37&lt;&gt;0,$E37="",$F37=""),1,IF(SUM($E37+$F37)&lt;&gt;$D37,1,0))</f>
        <v>1</v>
      </c>
      <c r="AJ37" s="61"/>
      <c r="AK37" s="68"/>
      <c r="AL37" s="61"/>
      <c r="AM37" s="61"/>
      <c r="AN37" s="61"/>
      <c r="BB37" s="55"/>
      <c r="BC37" s="55"/>
    </row>
    <row r="38" spans="1:55" ht="15" customHeight="1" x14ac:dyDescent="0.2">
      <c r="A38" s="56">
        <v>15050200</v>
      </c>
      <c r="B38" s="70" t="s">
        <v>89</v>
      </c>
      <c r="C38" s="71"/>
      <c r="D38" s="208">
        <f t="array" ref="D38">IFERROR(VLOOKUP($A38,Filtro07!A6:Q51,2,FALSE),0)</f>
        <v>2466</v>
      </c>
      <c r="E38" s="209">
        <f t="array" ref="E38">IFERROR(VLOOKUP($A38,Filtro07!A6:Q51,3,FALSE),0)</f>
        <v>1314</v>
      </c>
      <c r="F38" s="209">
        <f t="array" ref="F38">IFERROR(VLOOKUP($A38,Filtro07!A6:Q51,4,FALSE),0)</f>
        <v>1152</v>
      </c>
      <c r="G38" s="210">
        <f t="array" ref="G38">IFERROR(VLOOKUP($A38,Filtro07!A6:Q51,5,FALSE),0)</f>
        <v>64</v>
      </c>
      <c r="H38" s="167">
        <f t="array" ref="H38">IFERROR(VLOOKUP($A38,Filtro07!A6:Q51,6,FALSE),0)</f>
        <v>75</v>
      </c>
      <c r="I38" s="167">
        <f t="array" ref="I38">IFERROR(VLOOKUP($A38,Filtro07!A6:Q51,7,FALSE),0)</f>
        <v>324</v>
      </c>
      <c r="J38" s="167">
        <f t="array" ref="J38">IFERROR(VLOOKUP($A38,Filtro07!A6:Q51,8,FALSE),0)</f>
        <v>230</v>
      </c>
      <c r="K38" s="167">
        <f t="array" ref="K38">IFERROR(VLOOKUP($A38,Filtro07!A6:Q51,9,FALSE),0)</f>
        <v>227</v>
      </c>
      <c r="L38" s="167">
        <f t="array" ref="L38">IFERROR(VLOOKUP($A38,Filtro07!A6:Q51,10,FALSE),0)</f>
        <v>859</v>
      </c>
      <c r="M38" s="211">
        <f t="array" ref="M38">IFERROR(VLOOKUP($A38,Filtro07!A6:Q51,11,FALSE),0)</f>
        <v>558</v>
      </c>
      <c r="N38" s="216">
        <f t="array" ref="N38">IFERROR(VLOOKUP($A38,Filtro07!A6:Q51,12,FALSE),0)</f>
        <v>0</v>
      </c>
      <c r="O38" s="214">
        <f t="array" ref="O38">IFERROR(VLOOKUP($A38,Filtro07!A6:Q51,13,FALSE),0)</f>
        <v>110</v>
      </c>
      <c r="P38" s="210">
        <f t="array" ref="P38">IFERROR(VLOOKUP($A38,Filtro07!A6:Q51,14,FALSE),0)</f>
        <v>7</v>
      </c>
      <c r="Q38" s="167">
        <f t="array" ref="Q38">IFERROR(VLOOKUP($A38,Filtro07!A6:Q51,15,FALSE),0)</f>
        <v>5</v>
      </c>
      <c r="R38" s="214">
        <f t="array" ref="R38">IFERROR(VLOOKUP($A38,Filtro07!A6:Q51,16,FALSE),0)</f>
        <v>7</v>
      </c>
      <c r="S38" s="215" t="str">
        <f>AB38</f>
        <v/>
      </c>
      <c r="T38" s="46"/>
      <c r="AB38" s="59" t="str">
        <f t="shared" ref="AB38:AB40" si="4">IF(AND($D38&lt;&gt;0,$E38="",$F38=""),"* No olvide ingresar la variable hombres y/o mujeres. Digite CERO si no tiene.",IF(SUM($E38+$F38)&lt;&gt;$D38, "*La suma Total de: "&amp;$G$33&amp;""&amp;" + "&amp;$N$33&amp;""&amp;" + "&amp;$P$33&amp;""&amp;" debe ser igual a la suma de Hombres + Mujeres. ",""))</f>
        <v/>
      </c>
      <c r="AC38" s="68"/>
      <c r="AD38" s="68"/>
      <c r="AE38" s="68"/>
      <c r="AF38" s="68"/>
      <c r="AG38" s="68"/>
      <c r="AI38" s="69">
        <f t="shared" ref="AI38:AI40" si="5">IF(AND($D38&lt;&gt;0,$E38="",$F38=""),1,IF(SUM($E38+$F38)&lt;&gt;$D38,1,0))</f>
        <v>0</v>
      </c>
      <c r="AJ38" s="61"/>
      <c r="AK38" s="61"/>
      <c r="AL38" s="61"/>
      <c r="AM38" s="61"/>
      <c r="AN38" s="61"/>
      <c r="BB38" s="55"/>
      <c r="BC38" s="55"/>
    </row>
    <row r="39" spans="1:55" ht="15" customHeight="1" x14ac:dyDescent="0.2">
      <c r="A39" s="56">
        <v>15050500</v>
      </c>
      <c r="B39" s="451" t="s">
        <v>91</v>
      </c>
      <c r="C39" s="452"/>
      <c r="D39" s="208">
        <f t="array" ref="D39">IFERROR(VLOOKUP($A39,Filtro07!A7:Q52,2,FALSE),0)</f>
        <v>438</v>
      </c>
      <c r="E39" s="209">
        <f t="array" ref="E39">IFERROR(VLOOKUP($A39,Filtro07!A7:Q52,3,FALSE),0)</f>
        <v>171</v>
      </c>
      <c r="F39" s="209">
        <f t="array" ref="F39">IFERROR(VLOOKUP($A39,Filtro07!A7:Q52,4,FALSE),0)</f>
        <v>275</v>
      </c>
      <c r="G39" s="210">
        <f t="array" ref="G39">IFERROR(VLOOKUP($A39,Filtro07!A7:Q52,5,FALSE),0)</f>
        <v>97</v>
      </c>
      <c r="H39" s="167">
        <f t="array" ref="H39">IFERROR(VLOOKUP($A39,Filtro07!A7:Q52,6,FALSE),0)</f>
        <v>125</v>
      </c>
      <c r="I39" s="167">
        <f t="array" ref="I39">IFERROR(VLOOKUP($A39,Filtro07!A7:Q52,7,FALSE),0)</f>
        <v>216</v>
      </c>
      <c r="J39" s="173">
        <f t="array" ref="J39">IFERROR(VLOOKUP($A39,Filtro07!A7:Q52,8,FALSE),0)</f>
        <v>0</v>
      </c>
      <c r="K39" s="179">
        <f t="array" ref="K39">IFERROR(VLOOKUP($A39,Filtro07!A7:Q52,9,FALSE),0)</f>
        <v>0</v>
      </c>
      <c r="L39" s="179">
        <f t="array" ref="L39">IFERROR(VLOOKUP($A39,Filtro07!A7:Q52,10,FALSE),0)</f>
        <v>0</v>
      </c>
      <c r="M39" s="180">
        <f t="array" ref="M39">IFERROR(VLOOKUP($A39,Filtro07!A7:Q52,11,FALSE),0)</f>
        <v>0</v>
      </c>
      <c r="N39" s="217">
        <f t="array" ref="N39">IFERROR(VLOOKUP($A39,Filtro07!A7:Q52,12,FALSE),0)</f>
        <v>0</v>
      </c>
      <c r="O39" s="218">
        <f t="array" ref="O39">IFERROR(VLOOKUP($A39,Filtro07!A7:Q52,13,FALSE),0)</f>
        <v>0</v>
      </c>
      <c r="P39" s="219">
        <f t="array" ref="P39">IFERROR(VLOOKUP($A39,Filtro07!A7:Q52,14,FALSE),0)</f>
        <v>0</v>
      </c>
      <c r="Q39" s="220">
        <f t="array" ref="Q39">IFERROR(VLOOKUP($A39,#REF!,15,FALSE),0)</f>
        <v>0</v>
      </c>
      <c r="R39" s="218">
        <f t="array" ref="R39">IFERROR(VLOOKUP($A39,Filtro07!A7:Q52,16,FALSE),0)</f>
        <v>0</v>
      </c>
      <c r="S39" s="215" t="str">
        <f t="shared" ref="S39:S40" si="6">AB39</f>
        <v xml:space="preserve">*La suma Total de: Menores a 6 años + Gestantes + Persona que amamanta a  hijo/a menor a 12 meses debe ser igual a la suma de Hombres + Mujeres. </v>
      </c>
      <c r="T39" s="46"/>
      <c r="AB39" s="59" t="str">
        <f t="shared" si="4"/>
        <v xml:space="preserve">*La suma Total de: Menores a 6 años + Gestantes + Persona que amamanta a  hijo/a menor a 12 meses debe ser igual a la suma de Hombres + Mujeres. </v>
      </c>
      <c r="AC39" s="61"/>
      <c r="AD39" s="61"/>
      <c r="AE39" s="61"/>
      <c r="AF39" s="61"/>
      <c r="AG39" s="52"/>
      <c r="AI39" s="69">
        <f t="shared" si="5"/>
        <v>1</v>
      </c>
      <c r="AJ39" s="61"/>
      <c r="AK39" s="61"/>
      <c r="AL39" s="61"/>
      <c r="AM39" s="61"/>
      <c r="AN39" s="61"/>
      <c r="BB39" s="55"/>
      <c r="BC39" s="55"/>
    </row>
    <row r="40" spans="1:55" ht="15" customHeight="1" x14ac:dyDescent="0.2">
      <c r="A40" s="56">
        <v>15900050</v>
      </c>
      <c r="B40" s="72" t="s">
        <v>100</v>
      </c>
      <c r="C40" s="73"/>
      <c r="D40" s="208">
        <f t="array" ref="D40">IFERROR(VLOOKUP($A40,Filtro07!A8:Q53,2,FALSE),0)</f>
        <v>1421</v>
      </c>
      <c r="E40" s="209">
        <f t="array" ref="E40">IFERROR(VLOOKUP($A40,Filtro07!A8:Q53,3,FALSE),0)</f>
        <v>700</v>
      </c>
      <c r="F40" s="209">
        <f t="array" ref="F40">IFERROR(VLOOKUP($A40,Filtro07!A8:Q53,4,FALSE),0)</f>
        <v>699</v>
      </c>
      <c r="G40" s="210">
        <f t="array" ref="G40">IFERROR(VLOOKUP($A40,Filtro07!A8:Q53,5,FALSE),0)</f>
        <v>59</v>
      </c>
      <c r="H40" s="167">
        <f t="array" ref="H40">IFERROR(VLOOKUP($A40,Filtro07!A8:Q53,6,FALSE),0)</f>
        <v>190</v>
      </c>
      <c r="I40" s="167">
        <f t="array" ref="I40">IFERROR(VLOOKUP($A40,Filtro07!A8:Q53,7,FALSE),0)</f>
        <v>562</v>
      </c>
      <c r="J40" s="376">
        <f t="array" ref="J40">IFERROR(VLOOKUP($A40,Filtro07!A8:Q53,8,FALSE),0)</f>
        <v>344</v>
      </c>
      <c r="K40" s="375">
        <f t="array" ref="K40">IFERROR(VLOOKUP($A40,Filtro07!A8:Q53,9,FALSE),0)</f>
        <v>196</v>
      </c>
      <c r="L40" s="177">
        <f t="array" ref="L40">IFERROR(VLOOKUP($A40,Filtro07!A8:Q53,10,FALSE),0)</f>
        <v>62</v>
      </c>
      <c r="M40" s="221">
        <f t="array" ref="M40">IFERROR(VLOOKUP($A40,Filtro07!A8:Q53,11,FALSE),0)</f>
        <v>8</v>
      </c>
      <c r="N40" s="222">
        <f t="array" ref="N40">IFERROR(VLOOKUP($A40,Filtro07!A8:Q53,12,FALSE),0)</f>
        <v>0</v>
      </c>
      <c r="O40" s="223">
        <f t="array" ref="O40">IFERROR(VLOOKUP($A40,Filtro07!A8:Q53,13,FALSE),0)</f>
        <v>0</v>
      </c>
      <c r="P40" s="224">
        <f t="array" ref="P40">IFERROR(VLOOKUP($A40,Filtro07!A8:Q53,14,FALSE),0)</f>
        <v>0</v>
      </c>
      <c r="Q40" s="225">
        <f t="array" ref="Q40">IFERROR(VLOOKUP($A40,#REF!,15,FALSE),0)</f>
        <v>0</v>
      </c>
      <c r="R40" s="223">
        <f t="array" ref="R40">IFERROR(VLOOKUP($A40,Filtro07!A8:Q53,16,FALSE),0)</f>
        <v>0</v>
      </c>
      <c r="S40" s="215" t="str">
        <f t="shared" si="6"/>
        <v xml:space="preserve">*La suma Total de: Menores a 6 años + Gestantes + Persona que amamanta a  hijo/a menor a 12 meses debe ser igual a la suma de Hombres + Mujeres. </v>
      </c>
      <c r="T40" s="46"/>
      <c r="AB40" s="59" t="str">
        <f t="shared" si="4"/>
        <v xml:space="preserve">*La suma Total de: Menores a 6 años + Gestantes + Persona que amamanta a  hijo/a menor a 12 meses debe ser igual a la suma de Hombres + Mujeres. </v>
      </c>
      <c r="AC40" s="61"/>
      <c r="AD40" s="61"/>
      <c r="AE40" s="61"/>
      <c r="AF40" s="61"/>
      <c r="AG40" s="52"/>
      <c r="AI40" s="69">
        <f t="shared" si="5"/>
        <v>1</v>
      </c>
      <c r="AJ40" s="61"/>
      <c r="AK40" s="61"/>
      <c r="AL40" s="61"/>
      <c r="AM40" s="61"/>
      <c r="AN40" s="61"/>
      <c r="BB40" s="55"/>
      <c r="BC40" s="55"/>
    </row>
    <row r="41" spans="1:55" ht="15" customHeight="1" x14ac:dyDescent="0.2">
      <c r="A41" s="74"/>
      <c r="B41" s="453" t="s">
        <v>101</v>
      </c>
      <c r="C41" s="454"/>
      <c r="D41" s="226">
        <f>SUM(E41:F41)</f>
        <v>107496</v>
      </c>
      <c r="E41" s="226">
        <f>SUM(E37:E40)</f>
        <v>44817</v>
      </c>
      <c r="F41" s="226">
        <f t="shared" ref="F41:I41" si="7">SUM(F37:F40)</f>
        <v>62679</v>
      </c>
      <c r="G41" s="227">
        <f t="shared" si="7"/>
        <v>1520</v>
      </c>
      <c r="H41" s="228">
        <f t="shared" si="7"/>
        <v>3142</v>
      </c>
      <c r="I41" s="228">
        <f t="shared" si="7"/>
        <v>9141</v>
      </c>
      <c r="J41" s="228">
        <f t="shared" ref="J41:K41" si="8">SUM(J37:J38)+J40</f>
        <v>12463</v>
      </c>
      <c r="K41" s="228">
        <f t="shared" si="8"/>
        <v>12691</v>
      </c>
      <c r="L41" s="228">
        <f>SUM(L37:L38)+L40</f>
        <v>27633</v>
      </c>
      <c r="M41" s="229">
        <f>SUM(M37:M38)+M40</f>
        <v>20712</v>
      </c>
      <c r="N41" s="230">
        <f>SUM(N37:N38)+N40</f>
        <v>12374</v>
      </c>
      <c r="O41" s="231">
        <f>SUM(O38)</f>
        <v>110</v>
      </c>
      <c r="P41" s="227">
        <f>SUM(P37:P38)</f>
        <v>3148</v>
      </c>
      <c r="Q41" s="228">
        <f t="shared" ref="Q41:R41" si="9">SUM(Q37:Q38)</f>
        <v>1550</v>
      </c>
      <c r="R41" s="231">
        <f t="shared" si="9"/>
        <v>3028</v>
      </c>
      <c r="S41" s="215"/>
      <c r="T41" s="46"/>
      <c r="AB41" s="52"/>
      <c r="AC41" s="52"/>
      <c r="AD41" s="52"/>
      <c r="AE41" s="52"/>
      <c r="AF41" s="52"/>
      <c r="AI41" s="52"/>
      <c r="AJ41" s="52"/>
      <c r="AK41" s="52"/>
      <c r="AL41" s="52"/>
      <c r="AM41" s="52"/>
      <c r="BB41" s="55"/>
      <c r="BC41" s="55"/>
    </row>
    <row r="42" spans="1:55" ht="15" customHeight="1" x14ac:dyDescent="0.2">
      <c r="A42" s="56">
        <v>15900060</v>
      </c>
      <c r="B42" s="455" t="s">
        <v>102</v>
      </c>
      <c r="C42" s="456"/>
      <c r="D42" s="232">
        <f t="array" ref="D42">IFERROR(VLOOKUP($A42,Filtro07!A10:Q55,2,FALSE),0)</f>
        <v>0</v>
      </c>
      <c r="E42" s="233">
        <f t="array" ref="E42">IFERROR(VLOOKUP($A42,Filtro07!A10:Q55,3,FALSE),0)</f>
        <v>0</v>
      </c>
      <c r="F42" s="234">
        <f t="array" ref="F42">IFERROR(VLOOKUP($A42,Filtro07!A10:Q55,4,FALSE),0)</f>
        <v>0</v>
      </c>
      <c r="G42" s="235">
        <f t="array" ref="G42">IFERROR(VLOOKUP($A42,Filtro07!A10:Q55,5,FALSE),0)</f>
        <v>0</v>
      </c>
      <c r="H42" s="236">
        <f t="array" ref="H42">IFERROR(VLOOKUP($A42,Filtro07!A10:Q55,6,FALSE),0)</f>
        <v>0</v>
      </c>
      <c r="I42" s="236">
        <f t="array" ref="I42">IFERROR(VLOOKUP($A42,Filtro07!A10:Q55,7,FALSE),0)</f>
        <v>0</v>
      </c>
      <c r="J42" s="236">
        <f t="array" ref="J42">IFERROR(VLOOKUP($A42,Filtro07!A10:Q55,8,FALSE),0)</f>
        <v>0</v>
      </c>
      <c r="K42" s="236">
        <f t="array" ref="K42">IFERROR(VLOOKUP($A42,Filtro07!A10:Q55,9,FALSE),0)</f>
        <v>0</v>
      </c>
      <c r="L42" s="236">
        <f t="array" ref="L42">IFERROR(VLOOKUP($A42,Filtro07!A10:Q55,10,FALSE),0)</f>
        <v>0</v>
      </c>
      <c r="M42" s="237">
        <f t="array" ref="M42">IFERROR(VLOOKUP($A42,Filtro07!A10:Q55,11,FALSE),0)</f>
        <v>0</v>
      </c>
      <c r="N42" s="234">
        <f t="array" ref="N42">IFERROR(VLOOKUP($A42,Filtro07!A10:Q55,12,FALSE),0)</f>
        <v>0</v>
      </c>
      <c r="O42" s="238">
        <f t="array" ref="O42">IFERROR(VLOOKUP($A42,#REF!,13,FALSE),0)</f>
        <v>0</v>
      </c>
      <c r="P42" s="235">
        <f t="array" ref="P42">IFERROR(VLOOKUP($A42,#REF!,14,FALSE),0)</f>
        <v>0</v>
      </c>
      <c r="Q42" s="236">
        <f t="array" ref="Q42">IFERROR(VLOOKUP($A42,#REF!,15,FALSE),0)</f>
        <v>0</v>
      </c>
      <c r="R42" s="238">
        <f t="array" ref="R42">IFERROR(VLOOKUP($A42,#REF!,16,FALSE),0)</f>
        <v>0</v>
      </c>
      <c r="S42" s="215" t="str">
        <f>AB42</f>
        <v/>
      </c>
      <c r="AB42" s="59" t="str">
        <f t="shared" ref="AB42" si="10">IF(AND($D42&lt;&gt;0,$E42="",$F42=""),"* No olvide ingresar la variable hombres y/o mujeres. Digite CERO si no tiene.",IF(SUM($E42+$F42)&lt;&gt;$D42, "*La suma Total de: "&amp;$G$33&amp;""&amp;" + "&amp;$N$33&amp;""&amp;" + "&amp;$P$33&amp;""&amp;" debe ser igual a la suma de Hombres + Mujeres. ",""))</f>
        <v/>
      </c>
      <c r="AC42" s="68"/>
      <c r="AD42" s="68"/>
      <c r="AE42" s="68"/>
      <c r="AF42" s="68"/>
      <c r="AG42" s="68"/>
      <c r="AI42" s="69">
        <f t="shared" ref="AI42" si="11">IF(AND($D42&lt;&gt;0,$E42="",$F42=""),1,IF(SUM($E42+$F42)&lt;&gt;$D42,1,0))</f>
        <v>0</v>
      </c>
      <c r="AJ42" s="61"/>
      <c r="AK42" s="61"/>
      <c r="AL42" s="61"/>
      <c r="AM42" s="61"/>
      <c r="AN42" s="61"/>
      <c r="BB42" s="55"/>
      <c r="BC42" s="55"/>
    </row>
    <row r="43" spans="1:55" ht="15" customHeight="1" x14ac:dyDescent="0.15">
      <c r="B43" s="52" t="s">
        <v>103</v>
      </c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55" ht="15" customHeight="1" x14ac:dyDescent="0.15"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55" ht="30" customHeight="1" x14ac:dyDescent="0.15">
      <c r="B45" s="53" t="s">
        <v>104</v>
      </c>
      <c r="AB45" s="58"/>
    </row>
    <row r="46" spans="1:55" ht="21" customHeight="1" x14ac:dyDescent="0.15">
      <c r="B46" s="403" t="s">
        <v>65</v>
      </c>
      <c r="C46" s="448" t="s">
        <v>66</v>
      </c>
      <c r="D46" s="448" t="s">
        <v>67</v>
      </c>
      <c r="E46" s="430" t="s">
        <v>68</v>
      </c>
      <c r="F46" s="431"/>
      <c r="G46" s="431"/>
      <c r="H46" s="431"/>
      <c r="I46" s="431"/>
      <c r="J46" s="431"/>
      <c r="K46" s="431"/>
      <c r="L46" s="430" t="s">
        <v>69</v>
      </c>
      <c r="M46" s="432"/>
      <c r="N46" s="433" t="s">
        <v>70</v>
      </c>
      <c r="O46" s="434"/>
      <c r="P46" s="435"/>
      <c r="AC46" s="58"/>
    </row>
    <row r="47" spans="1:55" ht="14.1" customHeight="1" x14ac:dyDescent="0.15">
      <c r="B47" s="404"/>
      <c r="C47" s="449"/>
      <c r="D47" s="449"/>
      <c r="E47" s="436" t="s">
        <v>71</v>
      </c>
      <c r="F47" s="439" t="s">
        <v>72</v>
      </c>
      <c r="G47" s="419" t="s">
        <v>73</v>
      </c>
      <c r="H47" s="442" t="s">
        <v>74</v>
      </c>
      <c r="I47" s="419" t="s">
        <v>75</v>
      </c>
      <c r="J47" s="419" t="s">
        <v>76</v>
      </c>
      <c r="K47" s="463" t="s">
        <v>77</v>
      </c>
      <c r="L47" s="425" t="s">
        <v>78</v>
      </c>
      <c r="M47" s="387" t="s">
        <v>79</v>
      </c>
      <c r="N47" s="425" t="s">
        <v>80</v>
      </c>
      <c r="O47" s="409" t="s">
        <v>81</v>
      </c>
      <c r="P47" s="445" t="s">
        <v>82</v>
      </c>
      <c r="AC47" s="58"/>
    </row>
    <row r="48" spans="1:55" ht="14.1" customHeight="1" x14ac:dyDescent="0.15">
      <c r="B48" s="404"/>
      <c r="C48" s="449"/>
      <c r="D48" s="449"/>
      <c r="E48" s="437"/>
      <c r="F48" s="440"/>
      <c r="G48" s="420"/>
      <c r="H48" s="443"/>
      <c r="I48" s="420"/>
      <c r="J48" s="420"/>
      <c r="K48" s="464"/>
      <c r="L48" s="426"/>
      <c r="M48" s="428"/>
      <c r="N48" s="426"/>
      <c r="O48" s="410"/>
      <c r="P48" s="446"/>
      <c r="AC48" s="58"/>
    </row>
    <row r="49" spans="1:38" ht="14.1" customHeight="1" x14ac:dyDescent="0.15">
      <c r="B49" s="405"/>
      <c r="C49" s="450"/>
      <c r="D49" s="450"/>
      <c r="E49" s="438"/>
      <c r="F49" s="441"/>
      <c r="G49" s="421"/>
      <c r="H49" s="444"/>
      <c r="I49" s="421"/>
      <c r="J49" s="421"/>
      <c r="K49" s="465"/>
      <c r="L49" s="427"/>
      <c r="M49" s="388"/>
      <c r="N49" s="427"/>
      <c r="O49" s="392"/>
      <c r="P49" s="447"/>
    </row>
    <row r="50" spans="1:38" ht="15" customHeight="1" x14ac:dyDescent="0.2">
      <c r="A50" s="56">
        <v>15080018</v>
      </c>
      <c r="B50" s="404" t="s">
        <v>83</v>
      </c>
      <c r="C50" s="57" t="s">
        <v>84</v>
      </c>
      <c r="D50" s="164">
        <f t="array" ref="D50">IFERROR(VLOOKUP($A50,Filtro07!A5:Q50,2,FALSE),0)</f>
        <v>950</v>
      </c>
      <c r="E50" s="167">
        <f t="array" ref="E50">IFERROR(VLOOKUP($A50,Filtro07!A5:Q50,3,FALSE),0)</f>
        <v>28</v>
      </c>
      <c r="F50" s="167">
        <f t="array" ref="F50">IFERROR(VLOOKUP($A50,Filtro07!A5:Q50,4,FALSE),0)</f>
        <v>29</v>
      </c>
      <c r="G50" s="167">
        <f t="array" ref="G50">IFERROR(VLOOKUP($A50,Filtro07!A5:Q50,5,FALSE),0)</f>
        <v>157</v>
      </c>
      <c r="H50" s="167">
        <f t="array" ref="H50">IFERROR(VLOOKUP($A50,Filtro07!A5:Q50,6,FALSE),0)</f>
        <v>338</v>
      </c>
      <c r="I50" s="167">
        <f t="array" ref="I50">IFERROR(VLOOKUP($A50,Filtro07!A5:Q50,7,FALSE),0)</f>
        <v>398</v>
      </c>
      <c r="J50" s="239">
        <f t="array" ref="J50">IFERROR(VLOOKUP($A50,Filtro07!A5:Q50,8,FALSE),0)</f>
        <v>0</v>
      </c>
      <c r="K50" s="240">
        <f t="array" ref="K50">IFERROR(VLOOKUP($A50,Filtro07!A5:Q50,9,FALSE),0)</f>
        <v>0</v>
      </c>
      <c r="L50" s="241">
        <f t="array" ref="L50">IFERROR(VLOOKUP($A50,Filtro07!A5:Q50,10,FALSE),0)</f>
        <v>0</v>
      </c>
      <c r="M50" s="240">
        <f t="array" ref="M50">IFERROR(VLOOKUP($A50,Filtro07!A5:Q50,11,FALSE),0)</f>
        <v>0</v>
      </c>
      <c r="N50" s="242">
        <f t="array" ref="N50">IFERROR(VLOOKUP($A50,Filtro07!A5:Q50,12,FALSE),0)</f>
        <v>0</v>
      </c>
      <c r="O50" s="243">
        <f t="array" ref="O50">IFERROR(VLOOKUP($A50,Filtro07!A5:Q50,13,FALSE),0)</f>
        <v>0</v>
      </c>
      <c r="P50" s="240">
        <f t="array" ref="P50">IFERROR(VLOOKUP($A50,Filtro07!A5:Q50,14,FALSE),0)</f>
        <v>0</v>
      </c>
      <c r="Q50" s="75"/>
      <c r="R50" s="75"/>
      <c r="S50" s="75"/>
      <c r="T50" s="75"/>
      <c r="U50" s="75"/>
      <c r="V50" s="75"/>
      <c r="W50" s="75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8" ht="15" customHeight="1" x14ac:dyDescent="0.2">
      <c r="A51" s="56">
        <v>15080019</v>
      </c>
      <c r="B51" s="404"/>
      <c r="C51" s="57" t="s">
        <v>85</v>
      </c>
      <c r="D51" s="164">
        <f t="array" ref="D51">IFERROR(VLOOKUP($A51,Filtro07!A6:Q51,2,FALSE),0)</f>
        <v>1180</v>
      </c>
      <c r="E51" s="244">
        <f t="array" ref="E51">IFERROR(VLOOKUP($A51,Filtro07!A6:Q51,3,FALSE),0)</f>
        <v>0</v>
      </c>
      <c r="F51" s="245">
        <f t="array" ref="F51">IFERROR(VLOOKUP($A51,Filtro07!A6:Q51,4,FALSE),0)</f>
        <v>0</v>
      </c>
      <c r="G51" s="179">
        <f t="array" ref="G51">IFERROR(VLOOKUP($A51,Filtro07!A19:Q64,5,FALSE),0)</f>
        <v>0</v>
      </c>
      <c r="H51" s="173">
        <f t="array" ref="H51">IFERROR(VLOOKUP($A51,Filtro07!A6:Q51,6,FALSE),0)</f>
        <v>0</v>
      </c>
      <c r="I51" s="166">
        <f t="array" ref="I51">IFERROR(VLOOKUP($A51,Filtro07!A6:Q51,7,FALSE),0)</f>
        <v>0</v>
      </c>
      <c r="J51" s="167">
        <f t="array" ref="J51">IFERROR(VLOOKUP($A51,Filtro07!A6:Q51,8,FALSE),0)</f>
        <v>722</v>
      </c>
      <c r="K51" s="246">
        <f t="array" ref="K51">IFERROR(VLOOKUP($A51,Filtro07!A6:Q51,9,FALSE),0)</f>
        <v>457</v>
      </c>
      <c r="L51" s="247">
        <f t="array" ref="L51">IFERROR(VLOOKUP($A51,Filtro07!A6:Q51,10,FALSE),0)</f>
        <v>1</v>
      </c>
      <c r="M51" s="240">
        <f t="array" ref="M51">IFERROR(VLOOKUP($A51,Filtro07!A6:Q51,11,FALSE),0)</f>
        <v>0</v>
      </c>
      <c r="N51" s="247">
        <f t="array" ref="N51">IFERROR(VLOOKUP($A51,Filtro07!A5:Q50,12,FALSE),0)</f>
        <v>0</v>
      </c>
      <c r="O51" s="248">
        <f t="array" ref="O51">IFERROR(VLOOKUP($A51,Filtro07!A6:Q51,13,FALSE),0)</f>
        <v>0</v>
      </c>
      <c r="P51" s="249">
        <f t="array" ref="P51">IFERROR(VLOOKUP($A51,Filtro07!A6:Q51,14,FALSE),0)</f>
        <v>0</v>
      </c>
      <c r="Q51" s="76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8" ht="15" customHeight="1" x14ac:dyDescent="0.2">
      <c r="A52" s="56">
        <v>15080010</v>
      </c>
      <c r="B52" s="404"/>
      <c r="C52" s="64" t="s">
        <v>86</v>
      </c>
      <c r="D52" s="164">
        <f t="array" ref="D52">IFERROR(VLOOKUP($A52,Filtro07!A7:Q52,2,FALSE),0)</f>
        <v>31</v>
      </c>
      <c r="E52" s="244">
        <f t="array" ref="E52">IFERROR(VLOOKUP($A52,Filtro07!A7:Q52,3,FALSE),0)</f>
        <v>0</v>
      </c>
      <c r="F52" s="245">
        <f t="array" ref="F52">IFERROR(VLOOKUP($A52,Filtro07!A7:Q52,4,FALSE),0)</f>
        <v>0</v>
      </c>
      <c r="G52" s="179">
        <f t="array" ref="G52">IFERROR(VLOOKUP($A52,Filtro07!A20:Q65,5,FALSE),0)</f>
        <v>0</v>
      </c>
      <c r="H52" s="173">
        <f t="array" ref="H52">IFERROR(VLOOKUP($A52,Filtro07!A7:Q52,6,FALSE),0)</f>
        <v>0</v>
      </c>
      <c r="I52" s="179">
        <f t="array" ref="I52">IFERROR(VLOOKUP($A52,Filtro07!A7:Q52,7,FALSE),0)</f>
        <v>0</v>
      </c>
      <c r="J52" s="179">
        <f t="array" ref="J52">IFERROR(VLOOKUP($A52,Filtro07!A7:Q52,8,FALSE),0)</f>
        <v>0</v>
      </c>
      <c r="K52" s="179">
        <f t="array" ref="K52">IFERROR(VLOOKUP($A52,Filtro07!A7:Q52,9,FALSE),0)</f>
        <v>0</v>
      </c>
      <c r="L52" s="250">
        <f t="array" ref="L52">IFERROR(VLOOKUP($A52,Filtro07!A7:Q52,10,FALSE),0)</f>
        <v>9</v>
      </c>
      <c r="M52" s="240">
        <f t="array" ref="M52">IFERROR(VLOOKUP($A52,Filtro07!A7:Q52,11,FALSE),0)</f>
        <v>0</v>
      </c>
      <c r="N52" s="251">
        <f t="array" ref="N52">IFERROR(VLOOKUP($A52,Filtro07!A6:Q51,12,FALSE),0)</f>
        <v>12</v>
      </c>
      <c r="O52" s="252">
        <f t="array" ref="O52">IFERROR(VLOOKUP($A52,Filtro07!A7:Q52,13,FALSE),0)</f>
        <v>2</v>
      </c>
      <c r="P52" s="253">
        <f t="array" ref="P52">IFERROR(VLOOKUP($A52,Filtro07!A7:Q52,14,FALSE),0)</f>
        <v>8</v>
      </c>
      <c r="Q52" s="52" t="str">
        <f>$AB52&amp;$AC52&amp;$AD52&amp;$AE52</f>
        <v/>
      </c>
      <c r="R52" s="77"/>
      <c r="S52" s="77"/>
      <c r="T52" s="77"/>
      <c r="U52" s="77"/>
      <c r="V52" s="77"/>
      <c r="W52" s="77"/>
      <c r="AB52" s="59" t="str">
        <f>IF(AND(SUM(L51,L52)&lt;&gt;0,N75=""),"* No olvide digitar la Sección D, Nº de personas intrasistema que retiran, en el grupo de Gestantes/Normal, Sobrepeso y Obesas..","")</f>
        <v/>
      </c>
      <c r="AC52" s="59" t="str">
        <f>IF(AND(SUM(N51,N52)&lt;&gt;0,P75=""),"* No olvide digitar la Sección D, Nº de personas intrasistema que retiran, en el grupo Persona que amamanta a  hijo/a menor a 12 meses: 0 a 5 meses con Lactancia Materna Exclusiva.","")</f>
        <v/>
      </c>
      <c r="AD52" s="59" t="str">
        <f>IF(AND(SUM(O51,O52)&lt;&gt;0,Q75=""),"* No olvide digitar la Sección D, Nº de personas intrasistema que retiran, en el grupo Persona que amamanta a  hijo/a menor a 12 meses: 0 a 5 meses con Lactancia Materna + Formula Lactea.","")</f>
        <v/>
      </c>
      <c r="AE52" s="59" t="str">
        <f>IF(AND(SUM(P51,P52)&lt;&gt;0,R75=""),"* No olvide digitar la Sección D, Nº de personas intrasistema que retiran, en el grupo Persona que amamanta a  hijo/a menor a 12 meses: 6 a 11 meses Lactancia Materna.","")</f>
        <v/>
      </c>
      <c r="AG52" s="61"/>
      <c r="AH52" s="61"/>
      <c r="AI52" s="60">
        <f>IF(AND(OR(L51&lt;&gt;0,L52&lt;&gt;0),N75=""),1,0)</f>
        <v>0</v>
      </c>
      <c r="AJ52" s="60">
        <f>IF(AND(SUM(N51,N52)&lt;&gt;0,P75=""),1,0)</f>
        <v>0</v>
      </c>
      <c r="AK52" s="60">
        <f>IF(AND(SUM(O51,O52)&lt;&gt;0,Q75=""),1,0)</f>
        <v>0</v>
      </c>
      <c r="AL52" s="60">
        <f>IF(AND(SUM(P51,P52)&lt;&gt;0,R75=""),1,0)</f>
        <v>0</v>
      </c>
    </row>
    <row r="53" spans="1:38" ht="15" customHeight="1" x14ac:dyDescent="0.2">
      <c r="A53" s="56">
        <v>15900070</v>
      </c>
      <c r="B53" s="404"/>
      <c r="C53" s="64" t="s">
        <v>87</v>
      </c>
      <c r="D53" s="164">
        <f t="array" ref="D53">IFERROR(VLOOKUP($A53,Filtro07!A8:Q53,2,FALSE),0)</f>
        <v>0</v>
      </c>
      <c r="E53" s="167">
        <f t="array" ref="E53">IFERROR(VLOOKUP($A53,Filtro07!A8:Q53,3,FALSE),0)</f>
        <v>0</v>
      </c>
      <c r="F53" s="167">
        <f t="array" ref="F53">IFERROR(VLOOKUP($A53,Filtro07!A8:Q53,4,FALSE),0)</f>
        <v>0</v>
      </c>
      <c r="G53" s="167">
        <f t="array" ref="G53">IFERROR(VLOOKUP($A53,Filtro07!A21:Q66,5,FALSE),0)</f>
        <v>0</v>
      </c>
      <c r="H53" s="166">
        <f t="array" ref="H53">IFERROR(VLOOKUP($A53,Filtro07!A8:Q53,6,FALSE),0)</f>
        <v>0</v>
      </c>
      <c r="I53" s="166">
        <f t="array" ref="I53">IFERROR(VLOOKUP($A53,Filtro07!A8:Q53,7,FALSE),0)</f>
        <v>0</v>
      </c>
      <c r="J53" s="166">
        <f t="array" ref="J53">IFERROR(VLOOKUP($A53,Filtro07!A8:Q53,8,FALSE),0)</f>
        <v>0</v>
      </c>
      <c r="K53" s="254">
        <f t="array" ref="K53">IFERROR(VLOOKUP($A53,Filtro07!A8:Q53,9,FALSE),0)</f>
        <v>0</v>
      </c>
      <c r="L53" s="255">
        <f t="array" ref="L53">IFERROR(VLOOKUP($A53,Filtro07!A8:Q53,10,FALSE),0)</f>
        <v>0</v>
      </c>
      <c r="M53" s="240">
        <f t="array" ref="M53">IFERROR(VLOOKUP($A53,Filtro07!A8:Q53,11,FALSE),0)</f>
        <v>0</v>
      </c>
      <c r="N53" s="256">
        <f t="array" ref="N53">IFERROR(VLOOKUP($A53,Filtro07!A7:Q52,12,FALSE),0)</f>
        <v>0</v>
      </c>
      <c r="O53" s="257">
        <f t="array" ref="O53">IFERROR(VLOOKUP($A53,Filtro07!A8:Q53,13,FALSE),0)</f>
        <v>0</v>
      </c>
      <c r="P53" s="258">
        <f t="array" ref="P53">IFERROR(VLOOKUP($A53,Filtro07!A8:Q53,14,FALSE),0)</f>
        <v>0</v>
      </c>
    </row>
    <row r="54" spans="1:38" ht="15" customHeight="1" x14ac:dyDescent="0.15">
      <c r="A54" s="62"/>
      <c r="B54" s="405"/>
      <c r="C54" s="63" t="s">
        <v>88</v>
      </c>
      <c r="D54" s="191">
        <f>SUM(E54:P54)</f>
        <v>2161</v>
      </c>
      <c r="E54" s="192">
        <f>SUM(E50+E53)</f>
        <v>28</v>
      </c>
      <c r="F54" s="197">
        <f>SUM(F50+F53)</f>
        <v>29</v>
      </c>
      <c r="G54" s="193">
        <f>SUM(G50+G53)</f>
        <v>157</v>
      </c>
      <c r="H54" s="193">
        <f>SUM(H50)</f>
        <v>338</v>
      </c>
      <c r="I54" s="193">
        <f>SUM(I50)</f>
        <v>398</v>
      </c>
      <c r="J54" s="193">
        <f>SUM(J51)</f>
        <v>722</v>
      </c>
      <c r="K54" s="198">
        <f>SUM(K51)</f>
        <v>457</v>
      </c>
      <c r="L54" s="197">
        <f>SUM(L51:L52)</f>
        <v>10</v>
      </c>
      <c r="M54" s="259"/>
      <c r="N54" s="192">
        <f>SUM(N51:N52)</f>
        <v>12</v>
      </c>
      <c r="O54" s="193">
        <f>SUM(O51:O52)</f>
        <v>2</v>
      </c>
      <c r="P54" s="198">
        <f>SUM(P51:P52)</f>
        <v>8</v>
      </c>
    </row>
    <row r="55" spans="1:38" ht="15" customHeight="1" x14ac:dyDescent="0.2">
      <c r="A55" s="56">
        <v>15080020</v>
      </c>
      <c r="B55" s="404" t="s">
        <v>89</v>
      </c>
      <c r="C55" s="57" t="s">
        <v>84</v>
      </c>
      <c r="D55" s="164">
        <f t="array" ref="D55">IFERROR(VLOOKUP($A55,Filtro07!A10:Q55,2,FALSE),0)</f>
        <v>14</v>
      </c>
      <c r="E55" s="260">
        <f t="array" ref="E55">IFERROR(VLOOKUP($A55,Filtro07!A10:Q55,3,FALSE),0)</f>
        <v>0</v>
      </c>
      <c r="F55" s="252">
        <f t="array" ref="F55">IFERROR(VLOOKUP($A55,Filtro07!A10:Q55,4,FALSE),0)</f>
        <v>0</v>
      </c>
      <c r="G55" s="252">
        <f t="array" ref="G55">IFERROR(VLOOKUP($A55,Filtro07!A23:Q68,5,FALSE),0)</f>
        <v>2</v>
      </c>
      <c r="H55" s="252">
        <f t="array" ref="H55">IFERROR(VLOOKUP($A55,Filtro07!A5:Q50,6,FALSE),0)</f>
        <v>2</v>
      </c>
      <c r="I55" s="252">
        <f t="array" ref="I55">IFERROR(VLOOKUP($A55,Filtro07!A5:Q50,7,FALSE),0)</f>
        <v>4</v>
      </c>
      <c r="J55" s="183">
        <f t="array" ref="J55">IFERROR(VLOOKUP($A55,Filtro07!A10:Q55,8,FALSE),0)</f>
        <v>4</v>
      </c>
      <c r="K55" s="261">
        <f t="array" ref="K55">IFERROR(VLOOKUP($A55,Filtro07!A10:Q55,9,FALSE),0)</f>
        <v>2</v>
      </c>
      <c r="L55" s="262">
        <f t="array" ref="L55">IFERROR(VLOOKUP($A55,Filtro07!A10:Q55,10,FALSE),0)</f>
        <v>0</v>
      </c>
      <c r="M55" s="263">
        <f t="array" ref="M55">IFERROR(VLOOKUP($A55,Filtro07!A10:Q55,11,FALSE),0)</f>
        <v>0</v>
      </c>
      <c r="N55" s="264">
        <f t="array" ref="N55">IFERROR(VLOOKUP($A55,Filtro07!A9:Q54,12,FALSE),0)</f>
        <v>0</v>
      </c>
      <c r="O55" s="239">
        <f t="array" ref="O55">IFERROR(VLOOKUP($A55,Filtro07!A10:Q55,13,FALSE),0)</f>
        <v>0</v>
      </c>
      <c r="P55" s="263">
        <f t="array" ref="P55">IFERROR(VLOOKUP($A55,Filtro07!A10:Q55,14,FALSE),0)</f>
        <v>0</v>
      </c>
      <c r="Q55" s="78"/>
      <c r="R55" s="78"/>
      <c r="S55" s="78"/>
      <c r="T55" s="78"/>
      <c r="U55" s="78"/>
      <c r="V55" s="78"/>
      <c r="W55" s="7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8" ht="15" customHeight="1" x14ac:dyDescent="0.2">
      <c r="A56" s="56">
        <v>15080021</v>
      </c>
      <c r="B56" s="404"/>
      <c r="C56" s="64" t="s">
        <v>85</v>
      </c>
      <c r="D56" s="164">
        <f t="array" ref="D56">IFERROR(VLOOKUP($A56,Filtro07!A11:Q56,2,FALSE),0)</f>
        <v>0</v>
      </c>
      <c r="E56" s="244">
        <f t="array" ref="E56">IFERROR(VLOOKUP($A56,Filtro07!A11:Q56,3,FALSE),0)</f>
        <v>0</v>
      </c>
      <c r="F56" s="166">
        <f t="array" ref="F56">IFERROR(VLOOKUP($A56,Filtro07!A11:Q56,4,FALSE),0)</f>
        <v>0</v>
      </c>
      <c r="G56" s="179">
        <f t="array" ref="G56">IFERROR(VLOOKUP($A56,Filtro07!A24:Q69,5,FALSE),0)</f>
        <v>0</v>
      </c>
      <c r="H56" s="179">
        <f t="array" ref="H56">IFERROR(VLOOKUP($A56,Filtro07!A6:Q51,6,FALSE),0)</f>
        <v>0</v>
      </c>
      <c r="I56" s="166">
        <f t="array" ref="I56">IFERROR(VLOOKUP($A56,Filtro07!A6:Q51,7,FALSE),0)</f>
        <v>0</v>
      </c>
      <c r="J56" s="166">
        <f t="array" ref="J56">IFERROR(VLOOKUP($A56,Filtro07!A11:Q56,8,FALSE),0)</f>
        <v>0</v>
      </c>
      <c r="K56" s="265">
        <f t="array" ref="K56">IFERROR(VLOOKUP($A56,Filtro07!A11:Q56,9,FALSE),0)</f>
        <v>0</v>
      </c>
      <c r="L56" s="262">
        <f t="array" ref="L56">IFERROR(VLOOKUP($A56,Filtro07!A11:Q56,10,FALSE),0)</f>
        <v>0</v>
      </c>
      <c r="M56" s="249">
        <f t="array" ref="M56">IFERROR(VLOOKUP($A56,Filtro07!A11:Q56,11,FALSE),0)</f>
        <v>0</v>
      </c>
      <c r="N56" s="247">
        <f t="array" ref="N56">IFERROR(VLOOKUP($A56,Filtro07!A10:Q55,12,FALSE),0)</f>
        <v>0</v>
      </c>
      <c r="O56" s="248">
        <f t="array" ref="O56">IFERROR(VLOOKUP($A56,Filtro07!A11:Q56,13,FALSE),0)</f>
        <v>0</v>
      </c>
      <c r="P56" s="249">
        <f t="array" ref="P56">IFERROR(VLOOKUP($A56,Filtro07!A11:Q56,14,FALSE),0)</f>
        <v>0</v>
      </c>
      <c r="Q56" s="75"/>
      <c r="R56" s="75"/>
      <c r="S56" s="75"/>
      <c r="T56" s="75"/>
      <c r="U56" s="75"/>
      <c r="V56" s="75"/>
      <c r="W56" s="75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8" ht="15" customHeight="1" x14ac:dyDescent="0.2">
      <c r="A57" s="56">
        <v>15020500</v>
      </c>
      <c r="B57" s="404"/>
      <c r="C57" s="64" t="s">
        <v>90</v>
      </c>
      <c r="D57" s="164">
        <f t="array" ref="D57">IFERROR(VLOOKUP($A57,Filtro07!A5:Q50,2,FALSE),0)</f>
        <v>18</v>
      </c>
      <c r="E57" s="244">
        <f t="array" ref="E57">IFERROR(VLOOKUP($A57,Filtro07!A12:Q57,3,FALSE),0)</f>
        <v>0</v>
      </c>
      <c r="F57" s="167">
        <f t="array" ref="F57">IFERROR(VLOOKUP($A57,Filtro07!A12:Q57,4,FALSE),0)</f>
        <v>0</v>
      </c>
      <c r="G57" s="167">
        <f t="array" ref="G57">IFERROR(VLOOKUP($A57,Filtro07!A5:Q50,5,FALSE),0)</f>
        <v>4</v>
      </c>
      <c r="H57" s="167">
        <f t="array" ref="H57">IFERROR(VLOOKUP($A57,Filtro07!A7:Q52,6,FALSE),0)</f>
        <v>2</v>
      </c>
      <c r="I57" s="167">
        <f t="array" ref="I57">IFERROR(VLOOKUP($A57,Filtro07!A7:Q52,7,FALSE),0)</f>
        <v>4</v>
      </c>
      <c r="J57" s="167">
        <f t="array" ref="J57">IFERROR(VLOOKUP($A57,Filtro07!A5:Q50,8,FALSE),0)</f>
        <v>6</v>
      </c>
      <c r="K57" s="246">
        <f t="array" ref="K57">IFERROR(VLOOKUP($A57,Filtro07!A5:Q50,9,FALSE),0)</f>
        <v>2</v>
      </c>
      <c r="L57" s="262">
        <f t="array" ref="L57">IFERROR(VLOOKUP($A57,Filtro07!A12:Q57,10,FALSE),0)</f>
        <v>0</v>
      </c>
      <c r="M57" s="266">
        <f t="array" ref="M57">IFERROR(VLOOKUP($A57,Filtro07!A12:Q57,11,FALSE),0)</f>
        <v>0</v>
      </c>
      <c r="N57" s="267">
        <f t="array" ref="N57">IFERROR(VLOOKUP($A57,Filtro07!A11:Q56,12,FALSE),0)</f>
        <v>0</v>
      </c>
      <c r="O57" s="268">
        <f t="array" ref="O57">IFERROR(VLOOKUP($A57,Filtro07!A12:Q57,13,FALSE),0)</f>
        <v>0</v>
      </c>
      <c r="P57" s="266">
        <f t="array" ref="P57">IFERROR(VLOOKUP($A57,Filtro07!A12:Q57,14,FALSE),0)</f>
        <v>0</v>
      </c>
      <c r="Q57" s="77" t="str">
        <f>AB57&amp;" "&amp;AC57&amp;" "&amp;AD57&amp;" "&amp;AE57&amp;" "&amp;AB58&amp;" "&amp;AC58</f>
        <v xml:space="preserve">     </v>
      </c>
      <c r="R57" s="77"/>
      <c r="S57" s="77"/>
      <c r="T57" s="77"/>
      <c r="U57" s="77"/>
      <c r="V57" s="77"/>
      <c r="W57" s="77"/>
      <c r="AB57" s="58"/>
      <c r="AC57" s="58"/>
      <c r="AD57" s="58"/>
      <c r="AE57" s="58"/>
      <c r="AG57" s="58"/>
      <c r="AH57" s="58"/>
      <c r="AI57" s="58"/>
      <c r="AJ57" s="58"/>
    </row>
    <row r="58" spans="1:38" ht="15" customHeight="1" x14ac:dyDescent="0.2">
      <c r="A58" s="56">
        <v>15080011</v>
      </c>
      <c r="B58" s="404"/>
      <c r="C58" s="64" t="s">
        <v>86</v>
      </c>
      <c r="D58" s="164">
        <f t="array" ref="D58">IFERROR(VLOOKUP($A58,Filtro07!A13:Q58,2,FALSE),0)</f>
        <v>0</v>
      </c>
      <c r="E58" s="244">
        <f t="array" ref="E58">IFERROR(VLOOKUP($A58,Filtro07!A13:Q58,3,FALSE),0)</f>
        <v>0</v>
      </c>
      <c r="F58" s="166">
        <f t="array" ref="F58">IFERROR(VLOOKUP($A58,Filtro07!A13:Q58,4,FALSE),0)</f>
        <v>0</v>
      </c>
      <c r="G58" s="179">
        <f t="array" ref="G58">IFERROR(VLOOKUP($A58,Filtro07!A26:Q71,5,FALSE),0)</f>
        <v>0</v>
      </c>
      <c r="H58" s="179">
        <f t="array" ref="H58">IFERROR(VLOOKUP($A58,Filtro07!A8:Q53,6,FALSE),0)</f>
        <v>0</v>
      </c>
      <c r="I58" s="179">
        <f t="array" ref="I58">IFERROR(VLOOKUP($A58,Filtro07!A8:Q53,7,FALSE),0)</f>
        <v>0</v>
      </c>
      <c r="J58" s="179">
        <f t="array" ref="J58">IFERROR(VLOOKUP($A58,Filtro07!A13:Q58,8,FALSE),0)</f>
        <v>0</v>
      </c>
      <c r="K58" s="269">
        <f t="array" ref="K58">IFERROR(VLOOKUP($A58,Filtro07!A13:Q58,9,FALSE),0)</f>
        <v>0</v>
      </c>
      <c r="L58" s="262">
        <f t="array" ref="L58">IFERROR(VLOOKUP($A58,Filtro07!A13:Q58,10,FALSE),0)</f>
        <v>0</v>
      </c>
      <c r="M58" s="253">
        <f t="array" ref="M58">IFERROR(VLOOKUP($A58,Filtro07!A13:Q58,11,FALSE),0)</f>
        <v>0</v>
      </c>
      <c r="N58" s="251">
        <f t="array" ref="N58">IFERROR(VLOOKUP($A58,Filtro07!A12:Q57,12,FALSE),0)</f>
        <v>0</v>
      </c>
      <c r="O58" s="252">
        <f t="array" ref="O58">IFERROR(VLOOKUP($A58,Filtro07!A13:Q58,13,FALSE),0)</f>
        <v>0</v>
      </c>
      <c r="P58" s="253">
        <f t="array" ref="P58">IFERROR(VLOOKUP($A58,Filtro07!A13:Q58,14,FALSE),0)</f>
        <v>0</v>
      </c>
      <c r="AB58" s="58"/>
      <c r="AC58" s="58"/>
      <c r="AG58" s="58"/>
      <c r="AH58" s="58"/>
    </row>
    <row r="59" spans="1:38" ht="15" customHeight="1" x14ac:dyDescent="0.2">
      <c r="A59" s="56">
        <v>15900080</v>
      </c>
      <c r="B59" s="404"/>
      <c r="C59" s="64" t="s">
        <v>87</v>
      </c>
      <c r="D59" s="164">
        <f t="array" ref="D59">IFERROR(VLOOKUP($A59,Filtro07!A14:Q59,2,FALSE),0)</f>
        <v>0</v>
      </c>
      <c r="E59" s="167">
        <f t="array" ref="E59">IFERROR(VLOOKUP($A59,Filtro07!A14:Q59,3,FALSE),0)</f>
        <v>0</v>
      </c>
      <c r="F59" s="167">
        <f t="array" ref="F59">IFERROR(VLOOKUP($A59,Filtro07!A14:Q59,4,FALSE),0)</f>
        <v>0</v>
      </c>
      <c r="G59" s="167">
        <f t="array" ref="G59">IFERROR(VLOOKUP($A59,Filtro07!A27:Q72,5,FALSE),0)</f>
        <v>0</v>
      </c>
      <c r="H59" s="166">
        <f t="array" ref="H59">IFERROR(VLOOKUP($A59,Filtro07!A9:Q54,6,FALSE),0)</f>
        <v>0</v>
      </c>
      <c r="I59" s="166">
        <f t="array" ref="I59">IFERROR(VLOOKUP($A59,Filtro07!A9:Q54,7,FALSE),0)</f>
        <v>0</v>
      </c>
      <c r="J59" s="166">
        <f t="array" ref="J59">IFERROR(VLOOKUP($A59,Filtro07!A14:Q59,8,FALSE),0)</f>
        <v>0</v>
      </c>
      <c r="K59" s="269">
        <f t="array" ref="K59">IFERROR(VLOOKUP($A59,Filtro07!A14:Q59,9,FALSE),0)</f>
        <v>0</v>
      </c>
      <c r="L59" s="262">
        <f t="array" ref="L59">IFERROR(VLOOKUP($A59,Filtro07!A14:Q59,10,FALSE),0)</f>
        <v>0</v>
      </c>
      <c r="M59" s="270">
        <f t="array" ref="M59">IFERROR(VLOOKUP($A59,Filtro07!A14:Q59,11,FALSE),0)</f>
        <v>0</v>
      </c>
      <c r="N59" s="256">
        <f t="array" ref="N59">IFERROR(VLOOKUP($A59,Filtro07!A13:Q58,12,FALSE),0)</f>
        <v>0</v>
      </c>
      <c r="O59" s="271">
        <f t="array" ref="O59">IFERROR(VLOOKUP($A59,Filtro07!A14:Q59,13,FALSE),0)</f>
        <v>0</v>
      </c>
      <c r="P59" s="270">
        <f t="array" ref="P59">IFERROR(VLOOKUP($A59,Filtro07!A14:Q59,14,FALSE),0)</f>
        <v>0</v>
      </c>
      <c r="Q59" s="77" t="str">
        <f>AD58&amp;" "&amp;AE58</f>
        <v xml:space="preserve"> </v>
      </c>
      <c r="R59" s="77"/>
      <c r="S59" s="77"/>
      <c r="T59" s="77"/>
      <c r="U59" s="77"/>
      <c r="V59" s="77"/>
      <c r="W59" s="77"/>
    </row>
    <row r="60" spans="1:38" ht="15" customHeight="1" x14ac:dyDescent="0.15">
      <c r="A60" s="62"/>
      <c r="B60" s="405"/>
      <c r="C60" s="63" t="s">
        <v>88</v>
      </c>
      <c r="D60" s="191">
        <f>SUM(E60:P60)</f>
        <v>32</v>
      </c>
      <c r="E60" s="192">
        <f>SUM(E55+E57+E59)</f>
        <v>0</v>
      </c>
      <c r="F60" s="197">
        <f>SUM(F55+F57+F59)</f>
        <v>0</v>
      </c>
      <c r="G60" s="193">
        <f>SUM(G55+G57+G59)</f>
        <v>6</v>
      </c>
      <c r="H60" s="193">
        <f>SUM(H55+H57)</f>
        <v>4</v>
      </c>
      <c r="I60" s="193">
        <f>SUM(I55+I57)</f>
        <v>8</v>
      </c>
      <c r="J60" s="193">
        <f>SUM(J55+J57)</f>
        <v>10</v>
      </c>
      <c r="K60" s="198">
        <f>SUM(K55+K57)</f>
        <v>4</v>
      </c>
      <c r="L60" s="204"/>
      <c r="M60" s="198">
        <f>SUM(M56+M58)</f>
        <v>0</v>
      </c>
      <c r="N60" s="192">
        <f>SUM(N56+N58)</f>
        <v>0</v>
      </c>
      <c r="O60" s="193">
        <f>SUM(O56+O58)</f>
        <v>0</v>
      </c>
      <c r="P60" s="198">
        <f>SUM(P56+P58)</f>
        <v>0</v>
      </c>
    </row>
    <row r="61" spans="1:38" ht="15" customHeight="1" x14ac:dyDescent="0.2">
      <c r="A61" s="56">
        <v>15040100</v>
      </c>
      <c r="B61" s="403" t="s">
        <v>91</v>
      </c>
      <c r="C61" s="64" t="s">
        <v>92</v>
      </c>
      <c r="D61" s="272">
        <f t="array" ref="D61">IFERROR(VLOOKUP($A61,Filtro07!A5:Q50,2,FALSE),0)</f>
        <v>21.55</v>
      </c>
      <c r="E61" s="167">
        <f t="array" ref="E61">IFERROR(VLOOKUP($A61,Filtro07!A5:Q50,3,FALSE),0)</f>
        <v>5.27</v>
      </c>
      <c r="F61" s="167">
        <f t="array" ref="F61">IFERROR(VLOOKUP($A61,Filtro07!A5:Q50,4,FALSE),0)</f>
        <v>16.279999999999998</v>
      </c>
      <c r="G61" s="167">
        <f t="array" ref="G61">IFERROR(VLOOKUP($A61,Filtro07!A5:Q50,5,FALSE),0)</f>
        <v>0</v>
      </c>
      <c r="H61" s="166">
        <f t="array" ref="H61">IFERROR(VLOOKUP($A61,Filtro07!A5:Q50,6,FALSE),0)</f>
        <v>0</v>
      </c>
      <c r="I61" s="166">
        <f t="array" ref="I61">IFERROR(VLOOKUP($A61,Filtro07!A5:Q50,7,FALSE),0)</f>
        <v>0</v>
      </c>
      <c r="J61" s="166">
        <f t="array" ref="J61">IFERROR(VLOOKUP($A61,Filtro07!A5:Q50,8,FALSE),0)</f>
        <v>0</v>
      </c>
      <c r="K61" s="265">
        <f t="array" ref="K61">IFERROR(VLOOKUP($A61,Filtro07!A5:Q50,9,FALSE),0)</f>
        <v>0</v>
      </c>
      <c r="L61" s="245">
        <f t="array" ref="L61">IFERROR(VLOOKUP($A61,Filtro07!A16:Q61,10,FALSE),0)</f>
        <v>0</v>
      </c>
      <c r="M61" s="273">
        <f t="array" ref="M61">IFERROR(VLOOKUP($A61,Filtro07!A16:Q61,11,FALSE),0)</f>
        <v>0</v>
      </c>
      <c r="N61" s="244">
        <f t="array" ref="N61">IFERROR(VLOOKUP($A61,Filtro07!A16:Q61,12,FALSE),0)</f>
        <v>0</v>
      </c>
      <c r="O61" s="179">
        <f t="array" ref="O61">IFERROR(VLOOKUP($A61,Filtro07!A16:Q61,13,FALSE),0)</f>
        <v>0</v>
      </c>
      <c r="P61" s="273">
        <f t="array" ref="P61">IFERROR(VLOOKUP($A61,Filtro07!A16:Q61,14,FALSE),0)</f>
        <v>0</v>
      </c>
      <c r="Q61" s="76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8" ht="15" customHeight="1" x14ac:dyDescent="0.2">
      <c r="A62" s="56">
        <v>15901600</v>
      </c>
      <c r="B62" s="404"/>
      <c r="C62" s="64" t="s">
        <v>93</v>
      </c>
      <c r="D62" s="272">
        <f t="array" ref="D62">IFERROR(VLOOKUP($A62,Filtro07!A6:Q51,2,FALSE),0)</f>
        <v>14.399999999999999</v>
      </c>
      <c r="E62" s="167">
        <f t="array" ref="E62">IFERROR(VLOOKUP($A62,Filtro07!A6:Q51,3,FALSE),0)</f>
        <v>0</v>
      </c>
      <c r="F62" s="167">
        <f t="array" ref="F62">IFERROR(VLOOKUP($A62,Filtro07!A6:Q51,4,FALSE),0)</f>
        <v>9.6</v>
      </c>
      <c r="G62" s="167">
        <f t="array" ref="G62">IFERROR(VLOOKUP($A62,Filtro07!A6:Q51,5,FALSE),0)</f>
        <v>4.8</v>
      </c>
      <c r="H62" s="166">
        <f t="array" ref="H62">IFERROR(VLOOKUP($A62,Filtro07!A6:Q51,6,FALSE),0)</f>
        <v>0</v>
      </c>
      <c r="I62" s="166">
        <f t="array" ref="I62">IFERROR(VLOOKUP($A62,Filtro07!A6:Q51,7,FALSE),0)</f>
        <v>0</v>
      </c>
      <c r="J62" s="166">
        <f t="array" ref="J62">IFERROR(VLOOKUP($A62,Filtro07!A6:Q51,8,FALSE),0)</f>
        <v>0</v>
      </c>
      <c r="K62" s="265">
        <f t="array" ref="K62">IFERROR(VLOOKUP($A62,Filtro07!A6:Q51,9,FALSE),0)</f>
        <v>0</v>
      </c>
      <c r="L62" s="245">
        <f t="array" ref="L62">IFERROR(VLOOKUP($A62,Filtro07!A17:Q62,10,FALSE),0)</f>
        <v>0</v>
      </c>
      <c r="M62" s="273">
        <f t="array" ref="M62">IFERROR(VLOOKUP($A62,Filtro07!A17:Q62,11,FALSE),0)</f>
        <v>0</v>
      </c>
      <c r="N62" s="244">
        <f t="array" ref="N62">IFERROR(VLOOKUP($A62,Filtro07!A17:Q62,12,FALSE),0)</f>
        <v>0</v>
      </c>
      <c r="O62" s="179">
        <f t="array" ref="O62">IFERROR(VLOOKUP($A62,Filtro07!A17:Q62,13,FALSE),0)</f>
        <v>0</v>
      </c>
      <c r="P62" s="273">
        <f t="array" ref="P62">IFERROR(VLOOKUP($A62,Filtro07!A17:Q62,14,FALSE),0)</f>
        <v>0</v>
      </c>
    </row>
    <row r="63" spans="1:38" ht="15" customHeight="1" x14ac:dyDescent="0.2">
      <c r="A63" s="56">
        <v>15080013</v>
      </c>
      <c r="B63" s="404"/>
      <c r="C63" s="64" t="s">
        <v>90</v>
      </c>
      <c r="D63" s="272">
        <f t="array" ref="D63">IFERROR(VLOOKUP($A63,Filtro07!A7:Q52,2,FALSE),0)</f>
        <v>0</v>
      </c>
      <c r="E63" s="167">
        <f t="array" ref="E63">IFERROR(VLOOKUP($A63,Filtro07!A7:Q52,3,FALSE),0)</f>
        <v>0</v>
      </c>
      <c r="F63" s="167">
        <f t="array" ref="F63">IFERROR(VLOOKUP($A63,Filtro07!A7:Q52,4,FALSE),0)</f>
        <v>0</v>
      </c>
      <c r="G63" s="167">
        <f t="array" ref="G63">IFERROR(VLOOKUP($A63,Filtro07!A7:Q52,5,FALSE),0)</f>
        <v>0</v>
      </c>
      <c r="H63" s="166">
        <f t="array" ref="H63">IFERROR(VLOOKUP($A63,Filtro07!A7:Q52,6,FALSE),0)</f>
        <v>0</v>
      </c>
      <c r="I63" s="166">
        <f t="array" ref="I63">IFERROR(VLOOKUP($A63,Filtro07!A7:Q52,7,FALSE),0)</f>
        <v>0</v>
      </c>
      <c r="J63" s="166">
        <f t="array" ref="J63">IFERROR(VLOOKUP($A63,Filtro07!A7:Q52,8,FALSE),0)</f>
        <v>0</v>
      </c>
      <c r="K63" s="265">
        <f t="array" ref="K63">IFERROR(VLOOKUP($A63,Filtro07!A7:Q52,9,FALSE),0)</f>
        <v>0</v>
      </c>
      <c r="L63" s="245">
        <f t="array" ref="L63">IFERROR(VLOOKUP($A63,Filtro07!A18:Q63,10,FALSE),0)</f>
        <v>0</v>
      </c>
      <c r="M63" s="273">
        <f t="array" ref="M63">IFERROR(VLOOKUP($A63,Filtro07!A18:Q63,11,FALSE),0)</f>
        <v>0</v>
      </c>
      <c r="N63" s="244">
        <f t="array" ref="N63">IFERROR(VLOOKUP($A63,Filtro07!A18:Q63,12,FALSE),0)</f>
        <v>0</v>
      </c>
      <c r="O63" s="179">
        <f t="array" ref="O63">IFERROR(VLOOKUP($A63,Filtro07!A18:Q63,13,FALSE),0)</f>
        <v>0</v>
      </c>
      <c r="P63" s="273">
        <f t="array" ref="P63">IFERROR(VLOOKUP($A63,Filtro07!A18:Q63,14,FALSE),0)</f>
        <v>0</v>
      </c>
    </row>
    <row r="64" spans="1:38" ht="15" customHeight="1" x14ac:dyDescent="0.15">
      <c r="A64" s="62"/>
      <c r="B64" s="405"/>
      <c r="C64" s="63" t="s">
        <v>88</v>
      </c>
      <c r="D64" s="191">
        <f>SUM(E64:P64)</f>
        <v>35.949999999999996</v>
      </c>
      <c r="E64" s="192">
        <f>SUM(E61:E62)</f>
        <v>5.27</v>
      </c>
      <c r="F64" s="197">
        <f>SUM(F61:F63)</f>
        <v>25.879999999999995</v>
      </c>
      <c r="G64" s="193">
        <f>SUM(G61:G63)</f>
        <v>4.8</v>
      </c>
      <c r="H64" s="203"/>
      <c r="I64" s="203"/>
      <c r="J64" s="203"/>
      <c r="K64" s="274"/>
      <c r="L64" s="275"/>
      <c r="M64" s="259"/>
      <c r="N64" s="275"/>
      <c r="O64" s="203"/>
      <c r="P64" s="259"/>
    </row>
    <row r="65" spans="1:40" ht="15" customHeight="1" x14ac:dyDescent="0.2">
      <c r="A65" s="56">
        <v>15901200</v>
      </c>
      <c r="B65" s="397" t="s">
        <v>105</v>
      </c>
      <c r="C65" s="64" t="s">
        <v>95</v>
      </c>
      <c r="D65" s="276">
        <f t="array" ref="D65">IFERROR(VLOOKUP($A65,Filtro07!A5:Q50,2,FALSE),0)</f>
        <v>2711.6000000000008</v>
      </c>
      <c r="E65" s="167">
        <f t="array" ref="E65">IFERROR(VLOOKUP($A65,Filtro07!A9:Q54,3,FALSE),0)</f>
        <v>175.2</v>
      </c>
      <c r="F65" s="167">
        <f t="array" ref="F65">IFERROR(VLOOKUP($A65,Filtro07!A9:Q54,4,FALSE),0)</f>
        <v>428.8</v>
      </c>
      <c r="G65" s="167">
        <f t="array" ref="G65">IFERROR(VLOOKUP($A65,Filtro07!A9:Q54,5,FALSE),0)</f>
        <v>1034.7999999999993</v>
      </c>
      <c r="H65" s="167">
        <f t="array" ref="H65">IFERROR(VLOOKUP($A65,Filtro07!A9:Q54,6,FALSE),0)</f>
        <v>616.4</v>
      </c>
      <c r="I65" s="167">
        <f t="array" ref="I65">IFERROR(VLOOKUP($A65,Filtro07!A9:Q54,7,FALSE),0)</f>
        <v>389.99999999999994</v>
      </c>
      <c r="J65" s="277">
        <f t="array" ref="J65">IFERROR(VLOOKUP($A65,Filtro07!A9:Q54,8,FALSE),0)</f>
        <v>66.399999999999991</v>
      </c>
      <c r="K65" s="277">
        <f t="array" ref="K65">IFERROR(VLOOKUP($A65,Filtro07!A9:Q54,9,FALSE),0)</f>
        <v>0</v>
      </c>
      <c r="L65" s="278">
        <f t="array" ref="L65">IFERROR(VLOOKUP($A65,Filtro07!A20:Q65,10,FALSE),0)</f>
        <v>0</v>
      </c>
      <c r="M65" s="279">
        <f t="array" ref="M65">IFERROR(VLOOKUP($A65,Filtro07!A20:Q65,11,FALSE),0)</f>
        <v>0</v>
      </c>
      <c r="N65" s="280">
        <f t="array" ref="N65">IFERROR(VLOOKUP($A65,Filtro07!A20:Q65,12,FALSE),0)</f>
        <v>0</v>
      </c>
      <c r="O65" s="281">
        <f t="array" ref="O65">IFERROR(VLOOKUP($A65,Filtro07!A20:Q65,13,FALSE),0)</f>
        <v>0</v>
      </c>
      <c r="P65" s="279">
        <f t="array" ref="P65">IFERROR(VLOOKUP($A65,Filtro07!A20:Q65,14,FALSE),0)</f>
        <v>0</v>
      </c>
    </row>
    <row r="66" spans="1:40" ht="15" customHeight="1" x14ac:dyDescent="0.2">
      <c r="A66" s="56">
        <v>15901300</v>
      </c>
      <c r="B66" s="399"/>
      <c r="C66" s="64" t="s">
        <v>96</v>
      </c>
      <c r="D66" s="276">
        <f t="array" ref="D66">IFERROR(VLOOKUP($A66,Filtro07!A6:Q51,2,FALSE),0)</f>
        <v>1108</v>
      </c>
      <c r="E66" s="167">
        <f t="array" ref="E66">IFERROR(VLOOKUP($A66,Filtro07!A10:Q55,3,FALSE),0)</f>
        <v>58.000000000000007</v>
      </c>
      <c r="F66" s="167">
        <f t="array" ref="F66">IFERROR(VLOOKUP($A66,Filtro07!A10:Q55,4,FALSE),0)</f>
        <v>254.40000000000003</v>
      </c>
      <c r="G66" s="167">
        <f t="array" ref="G66">IFERROR(VLOOKUP($A66,Filtro07!A10:Q55,5,FALSE),0)</f>
        <v>523.6</v>
      </c>
      <c r="H66" s="167">
        <f t="array" ref="H66">IFERROR(VLOOKUP($A66,Filtro07!A10:Q55,6,FALSE),0)</f>
        <v>186.4</v>
      </c>
      <c r="I66" s="167">
        <f t="array" ref="I66">IFERROR(VLOOKUP($A66,Filtro07!A10:Q55,7,FALSE),0)</f>
        <v>79.2</v>
      </c>
      <c r="J66" s="277">
        <f t="array" ref="J66">IFERROR(VLOOKUP($A66,Filtro07!A10:Q55,8,FALSE),0)</f>
        <v>6.4</v>
      </c>
      <c r="K66" s="277">
        <f t="array" ref="K66">IFERROR(VLOOKUP($A66,Filtro07!A10:Q55,9,FALSE),0)</f>
        <v>0</v>
      </c>
      <c r="L66" s="278">
        <f t="array" ref="L66">IFERROR(VLOOKUP($A66,Filtro07!A21:Q66,10,FALSE),0)</f>
        <v>0</v>
      </c>
      <c r="M66" s="279">
        <f t="array" ref="M66">IFERROR(VLOOKUP($A66,Filtro07!A21:Q66,11,FALSE),0)</f>
        <v>0</v>
      </c>
      <c r="N66" s="280">
        <f t="array" ref="N66">IFERROR(VLOOKUP($A66,Filtro07!A21:Q66,12,FALSE),0)</f>
        <v>0</v>
      </c>
      <c r="O66" s="281">
        <f t="array" ref="O66">IFERROR(VLOOKUP($A66,Filtro07!A21:Q66,13,FALSE),0)</f>
        <v>0</v>
      </c>
      <c r="P66" s="279">
        <f t="array" ref="P66">IFERROR(VLOOKUP($A66,Filtro07!A21:Q66,14,FALSE),0)</f>
        <v>0</v>
      </c>
    </row>
    <row r="67" spans="1:40" ht="15" customHeight="1" x14ac:dyDescent="0.15">
      <c r="A67" s="62"/>
      <c r="B67" s="401"/>
      <c r="C67" s="79" t="s">
        <v>88</v>
      </c>
      <c r="D67" s="282">
        <f>SUM(E67:P67)</f>
        <v>3819.5999999999995</v>
      </c>
      <c r="E67" s="283">
        <f t="shared" ref="E67:K67" si="12">SUM(E65:E66)</f>
        <v>233.2</v>
      </c>
      <c r="F67" s="284">
        <f t="shared" si="12"/>
        <v>683.2</v>
      </c>
      <c r="G67" s="284">
        <f t="shared" si="12"/>
        <v>1558.3999999999992</v>
      </c>
      <c r="H67" s="284">
        <f t="shared" si="12"/>
        <v>802.8</v>
      </c>
      <c r="I67" s="284">
        <f t="shared" si="12"/>
        <v>469.19999999999993</v>
      </c>
      <c r="J67" s="284">
        <f t="shared" si="12"/>
        <v>72.8</v>
      </c>
      <c r="K67" s="285">
        <f t="shared" si="12"/>
        <v>0</v>
      </c>
      <c r="L67" s="286"/>
      <c r="M67" s="287"/>
      <c r="N67" s="280">
        <f t="array" ref="N67">IFERROR(VLOOKUP($A67,Filtro07!A22:Q67,12,FALSE),0)</f>
        <v>0</v>
      </c>
      <c r="O67" s="281">
        <f t="array" ref="O67">IFERROR(VLOOKUP($A67,Filtro07!A22:Q67,13,FALSE),0)</f>
        <v>0</v>
      </c>
      <c r="P67" s="279">
        <f t="array" ref="P67">IFERROR(VLOOKUP($A67,Filtro07!A22:Q67,14,FALSE),0)</f>
        <v>0</v>
      </c>
    </row>
    <row r="68" spans="1:40" ht="15" customHeight="1" x14ac:dyDescent="0.15">
      <c r="A68" s="62"/>
      <c r="B68" s="417" t="s">
        <v>101</v>
      </c>
      <c r="C68" s="418"/>
      <c r="D68" s="282">
        <f>SUM(E68:P68)</f>
        <v>6048.5499999999993</v>
      </c>
      <c r="E68" s="288">
        <f t="shared" ref="E68:P68" si="13">+E54+E60+E64+E67</f>
        <v>266.46999999999997</v>
      </c>
      <c r="F68" s="289">
        <f t="shared" si="13"/>
        <v>738.08</v>
      </c>
      <c r="G68" s="289">
        <f t="shared" si="13"/>
        <v>1726.1999999999991</v>
      </c>
      <c r="H68" s="289">
        <f t="shared" si="13"/>
        <v>1144.8</v>
      </c>
      <c r="I68" s="289">
        <f t="shared" si="13"/>
        <v>875.19999999999993</v>
      </c>
      <c r="J68" s="289">
        <f t="shared" si="13"/>
        <v>804.8</v>
      </c>
      <c r="K68" s="290">
        <f t="shared" si="13"/>
        <v>461</v>
      </c>
      <c r="L68" s="192">
        <f>+L54</f>
        <v>10</v>
      </c>
      <c r="M68" s="200">
        <f>M60</f>
        <v>0</v>
      </c>
      <c r="N68" s="288">
        <f t="shared" si="13"/>
        <v>12</v>
      </c>
      <c r="O68" s="291">
        <f t="shared" si="13"/>
        <v>2</v>
      </c>
      <c r="P68" s="292">
        <f t="shared" si="13"/>
        <v>8</v>
      </c>
    </row>
    <row r="69" spans="1:40" ht="19.5" customHeight="1" x14ac:dyDescent="0.15">
      <c r="B69" s="80"/>
      <c r="C69" s="80"/>
    </row>
    <row r="70" spans="1:40" ht="29.25" customHeight="1" x14ac:dyDescent="0.15">
      <c r="B70" s="53" t="s">
        <v>106</v>
      </c>
      <c r="D70" s="207"/>
    </row>
    <row r="71" spans="1:40" ht="24" customHeight="1" x14ac:dyDescent="0.15">
      <c r="B71" s="397" t="s">
        <v>65</v>
      </c>
      <c r="C71" s="398"/>
      <c r="D71" s="403" t="s">
        <v>67</v>
      </c>
      <c r="E71" s="403" t="s">
        <v>98</v>
      </c>
      <c r="F71" s="403" t="s">
        <v>107</v>
      </c>
      <c r="G71" s="430" t="s">
        <v>68</v>
      </c>
      <c r="H71" s="431"/>
      <c r="I71" s="431"/>
      <c r="J71" s="431"/>
      <c r="K71" s="431"/>
      <c r="L71" s="431"/>
      <c r="M71" s="432"/>
      <c r="N71" s="430" t="s">
        <v>69</v>
      </c>
      <c r="O71" s="432"/>
      <c r="P71" s="433" t="s">
        <v>70</v>
      </c>
      <c r="Q71" s="434"/>
      <c r="R71" s="435"/>
      <c r="T71" s="46"/>
    </row>
    <row r="72" spans="1:40" ht="15" customHeight="1" x14ac:dyDescent="0.15">
      <c r="B72" s="399"/>
      <c r="C72" s="400"/>
      <c r="D72" s="399"/>
      <c r="E72" s="404"/>
      <c r="F72" s="404"/>
      <c r="G72" s="436" t="s">
        <v>71</v>
      </c>
      <c r="H72" s="439" t="s">
        <v>72</v>
      </c>
      <c r="I72" s="419" t="s">
        <v>73</v>
      </c>
      <c r="J72" s="442" t="s">
        <v>74</v>
      </c>
      <c r="K72" s="419" t="s">
        <v>75</v>
      </c>
      <c r="L72" s="419" t="s">
        <v>76</v>
      </c>
      <c r="M72" s="422" t="s">
        <v>77</v>
      </c>
      <c r="N72" s="425" t="s">
        <v>78</v>
      </c>
      <c r="O72" s="387" t="s">
        <v>79</v>
      </c>
      <c r="P72" s="385" t="s">
        <v>80</v>
      </c>
      <c r="Q72" s="409" t="s">
        <v>81</v>
      </c>
      <c r="R72" s="398" t="s">
        <v>82</v>
      </c>
      <c r="T72" s="46"/>
    </row>
    <row r="73" spans="1:40" ht="15" customHeight="1" x14ac:dyDescent="0.15">
      <c r="B73" s="399"/>
      <c r="C73" s="400"/>
      <c r="D73" s="399"/>
      <c r="E73" s="404"/>
      <c r="F73" s="404"/>
      <c r="G73" s="437"/>
      <c r="H73" s="440"/>
      <c r="I73" s="420"/>
      <c r="J73" s="443"/>
      <c r="K73" s="420"/>
      <c r="L73" s="420"/>
      <c r="M73" s="423"/>
      <c r="N73" s="426"/>
      <c r="O73" s="428"/>
      <c r="P73" s="429"/>
      <c r="Q73" s="410"/>
      <c r="R73" s="400"/>
      <c r="T73" s="46"/>
    </row>
    <row r="74" spans="1:40" ht="15" customHeight="1" x14ac:dyDescent="0.15">
      <c r="B74" s="401"/>
      <c r="C74" s="402"/>
      <c r="D74" s="399"/>
      <c r="E74" s="405"/>
      <c r="F74" s="405"/>
      <c r="G74" s="438"/>
      <c r="H74" s="441"/>
      <c r="I74" s="421"/>
      <c r="J74" s="444"/>
      <c r="K74" s="421"/>
      <c r="L74" s="421"/>
      <c r="M74" s="424"/>
      <c r="N74" s="427"/>
      <c r="O74" s="388"/>
      <c r="P74" s="386"/>
      <c r="Q74" s="392"/>
      <c r="R74" s="402"/>
      <c r="T74" s="46"/>
    </row>
    <row r="75" spans="1:40" ht="15" customHeight="1" x14ac:dyDescent="0.2">
      <c r="A75" s="81">
        <v>15060100</v>
      </c>
      <c r="B75" s="411" t="s">
        <v>83</v>
      </c>
      <c r="C75" s="412"/>
      <c r="D75" s="293">
        <f t="array" ref="D75">IFERROR(VLOOKUP($A75,Filtro07!A5:Q50,2,FALSE),0)</f>
        <v>1098</v>
      </c>
      <c r="E75" s="209">
        <f t="array" ref="E75">IFERROR(VLOOKUP($A75,Filtro07!A5:Q50,3,FALSE),0)</f>
        <v>517</v>
      </c>
      <c r="F75" s="209">
        <f t="array" ref="F75">IFERROR(VLOOKUP($A75,Filtro07!A5:Q50,4,FALSE),0)</f>
        <v>581</v>
      </c>
      <c r="G75" s="294">
        <f t="array" ref="G75">IFERROR(VLOOKUP($A75,Filtro07!A5:Q50,5,FALSE),0)</f>
        <v>16</v>
      </c>
      <c r="H75" s="295">
        <f t="array" ref="H75">IFERROR(VLOOKUP($A75,Filtro07!A5:Q50,6,FALSE),0)</f>
        <v>15</v>
      </c>
      <c r="I75" s="296">
        <f t="array" ref="I75">IFERROR(VLOOKUP($A75,Filtro07!A5:Q50,7,FALSE),0)</f>
        <v>82</v>
      </c>
      <c r="J75" s="296">
        <f t="array" ref="J75">IFERROR(VLOOKUP($A75,Filtro07!A5:Q50,8,FALSE),0)</f>
        <v>167</v>
      </c>
      <c r="K75" s="296">
        <f t="array" ref="K75">IFERROR(VLOOKUP($A75,Filtro07!A5:Q50,9,FALSE),0)</f>
        <v>201</v>
      </c>
      <c r="L75" s="296">
        <f t="array" ref="L75">IFERROR(VLOOKUP($A75,Filtro07!A5:Q50,10,FALSE),0)</f>
        <v>360</v>
      </c>
      <c r="M75" s="297">
        <f t="array" ref="M75">IFERROR(VLOOKUP($A75,Filtro07!A5:Q50,11,FALSE),0)</f>
        <v>234</v>
      </c>
      <c r="N75" s="294">
        <f t="array" ref="N75">IFERROR(VLOOKUP($A75,Filtro07!A5:Q50,12,FALSE),0)</f>
        <v>9</v>
      </c>
      <c r="O75" s="298">
        <f t="array" ref="O75">IFERROR(VLOOKUP($A75,Filtro07!A5:Q50,13,FALSE),0)</f>
        <v>0</v>
      </c>
      <c r="P75" s="295">
        <f t="array" ref="P75">IFERROR(VLOOKUP($A75,Filtro07!A5:Q50,14,FALSE),0)</f>
        <v>6</v>
      </c>
      <c r="Q75" s="296">
        <f t="array" ref="Q75">IFERROR(VLOOKUP($A75,Filtro07!A5:Q50,15,FALSE),0)</f>
        <v>1</v>
      </c>
      <c r="R75" s="299">
        <f t="array" ref="R75">IFERROR(VLOOKUP($A75,Filtro07!A5:Q50,16,FALSE),0)</f>
        <v>7</v>
      </c>
      <c r="S75" s="215" t="str">
        <f>AB75&amp;AC75&amp;AD75&amp;AE75&amp;AF75&amp;AG75</f>
        <v/>
      </c>
      <c r="T75" s="46"/>
      <c r="AA75" s="82"/>
      <c r="AB75" s="59" t="str">
        <f>IF(AND($D75&lt;&gt;0,$E75="",$F75=""),"* No olvide ingresar la variable Hombres y/o Mujeres. Digite CERO si no tiene.",IF(SUM($E75+$F75)&lt;&gt;$D75, "*La suma Total de: "&amp;$G$33&amp;""&amp;" + "&amp;$N$33&amp;""&amp;" + "&amp;$P$33&amp;""&amp;" debe ser igual a la suma de Hombres + Mujeres. ",""))</f>
        <v/>
      </c>
      <c r="AC75" s="68"/>
      <c r="AD75" s="68"/>
      <c r="AE75" s="68"/>
      <c r="AF75" s="68"/>
      <c r="AG75" s="68"/>
      <c r="AH75" s="68"/>
      <c r="AI75" s="69">
        <f t="shared" ref="AI75:AI78" si="14">IF(AND($D75&lt;&gt;0,$E75="",$F75=""),1,IF(SUM($E75+$F75)&lt;&gt;$D75,1,0))</f>
        <v>0</v>
      </c>
      <c r="AJ75" s="61"/>
      <c r="AK75" s="68"/>
      <c r="AL75" s="61"/>
      <c r="AM75" s="61"/>
      <c r="AN75" s="61"/>
    </row>
    <row r="76" spans="1:40" ht="15" customHeight="1" x14ac:dyDescent="0.2">
      <c r="A76" s="81">
        <v>15060200</v>
      </c>
      <c r="B76" s="70" t="s">
        <v>89</v>
      </c>
      <c r="C76" s="71"/>
      <c r="D76" s="293">
        <f t="array" ref="D76">IFERROR(VLOOKUP($A76,Filtro07!A6:Q51,2,FALSE),0)</f>
        <v>13</v>
      </c>
      <c r="E76" s="209">
        <f t="array" ref="E76">IFERROR(VLOOKUP($A76,Filtro07!A6:Q51,3,FALSE),0)</f>
        <v>8</v>
      </c>
      <c r="F76" s="209">
        <f t="array" ref="F76">IFERROR(VLOOKUP($A76,Filtro07!A6:Q51,4,FALSE),0)</f>
        <v>5</v>
      </c>
      <c r="G76" s="294">
        <f t="array" ref="G76">IFERROR(VLOOKUP($A76,Filtro07!A6:Q51,5,FALSE),0)</f>
        <v>0</v>
      </c>
      <c r="H76" s="295">
        <f t="array" ref="H76">IFERROR(VLOOKUP($A76,Filtro07!A5:Q50,6,FALSE),0)</f>
        <v>0</v>
      </c>
      <c r="I76" s="296">
        <f t="array" ref="I76">IFERROR(VLOOKUP($A76,Filtro07!A6:Q51,7,FALSE),0)</f>
        <v>2</v>
      </c>
      <c r="J76" s="296">
        <f t="array" ref="J76">IFERROR(VLOOKUP($A76,Filtro07!A6:Q51,8,FALSE),0)</f>
        <v>1</v>
      </c>
      <c r="K76" s="296">
        <f t="array" ref="K76">IFERROR(VLOOKUP($A76,Filtro07!A6:Q51,9,FALSE),0)</f>
        <v>2</v>
      </c>
      <c r="L76" s="296">
        <f t="array" ref="L76">IFERROR(VLOOKUP($A76,Filtro07!A6:Q51,10,FALSE),0)</f>
        <v>5</v>
      </c>
      <c r="M76" s="297">
        <f t="array" ref="M76">IFERROR(VLOOKUP($A76,Filtro07!A6:Q51,11,FALSE),0)</f>
        <v>1</v>
      </c>
      <c r="N76" s="300">
        <f t="array" ref="N76">IFERROR(VLOOKUP($A76,Filtro07!A6:Q51,12,FALSE),0)</f>
        <v>0</v>
      </c>
      <c r="O76" s="301">
        <f t="array" ref="O76">IFERROR(VLOOKUP($A76,Filtro07!A6:Q51,13,FALSE),0)</f>
        <v>1</v>
      </c>
      <c r="P76" s="295">
        <f t="array" ref="P76">IFERROR(VLOOKUP($A76,Filtro07!A6:Q51,14,FALSE),0)</f>
        <v>0</v>
      </c>
      <c r="Q76" s="296">
        <f t="array" ref="Q76">IFERROR(VLOOKUP($A76,Filtro07!A6:Q51,15,FALSE),0)</f>
        <v>0</v>
      </c>
      <c r="R76" s="299">
        <f t="array" ref="R76">IFERROR(VLOOKUP($A76,Filtro07!A6:Q51,16,FALSE),0)</f>
        <v>1</v>
      </c>
      <c r="S76" s="215" t="str">
        <f t="shared" ref="S76:S78" si="15">AB76&amp;AC76&amp;AD76&amp;AE76&amp;AF76&amp;AG76</f>
        <v/>
      </c>
      <c r="T76" s="76"/>
      <c r="U76" s="76"/>
      <c r="V76" s="76"/>
      <c r="W76" s="76"/>
      <c r="X76" s="76"/>
      <c r="AA76" s="82"/>
      <c r="AB76" s="59" t="str">
        <f t="shared" ref="AB76:AB78" si="16">IF(AND($D76&lt;&gt;0,$E76="",$F76=""),"* No olvide ingresar la variable Hombres y/o Mujeres. Digite CERO si no tiene.",IF(SUM($E76+$F76)&lt;&gt;$D76, "*La suma Total de: "&amp;$G$33&amp;""&amp;" + "&amp;$N$33&amp;""&amp;" + "&amp;$P$33&amp;""&amp;" debe ser igual a la suma de Hombres + Mujeres. ",""))</f>
        <v/>
      </c>
      <c r="AC76" s="68"/>
      <c r="AD76" s="68"/>
      <c r="AE76" s="68"/>
      <c r="AF76" s="68"/>
      <c r="AG76" s="68"/>
      <c r="AI76" s="69">
        <f t="shared" si="14"/>
        <v>0</v>
      </c>
      <c r="AJ76" s="61"/>
      <c r="AK76" s="61"/>
      <c r="AL76" s="61"/>
      <c r="AM76" s="61"/>
      <c r="AN76" s="61"/>
    </row>
    <row r="77" spans="1:40" ht="15" customHeight="1" x14ac:dyDescent="0.2">
      <c r="A77" s="81">
        <v>15060600</v>
      </c>
      <c r="B77" s="413" t="s">
        <v>91</v>
      </c>
      <c r="C77" s="414"/>
      <c r="D77" s="293">
        <f t="array" ref="D77">IFERROR(VLOOKUP($A77,Filtro07!A7:Q52,2,FALSE),0)</f>
        <v>8</v>
      </c>
      <c r="E77" s="209">
        <f t="array" ref="E77">IFERROR(VLOOKUP($A77,Filtro07!A7:Q52,3,FALSE),0)</f>
        <v>4</v>
      </c>
      <c r="F77" s="209">
        <f t="array" ref="F77">IFERROR(VLOOKUP($A77,Filtro07!A7:Q52,4,FALSE),0)</f>
        <v>4</v>
      </c>
      <c r="G77" s="294">
        <f t="array" ref="G77">IFERROR(VLOOKUP($A77,Filtro07!A7:Q52,5,FALSE),0)</f>
        <v>1</v>
      </c>
      <c r="H77" s="295">
        <f t="array" ref="H77">IFERROR(VLOOKUP($A77,Filtro07!A6:Q51,6,FALSE),0)</f>
        <v>4</v>
      </c>
      <c r="I77" s="296">
        <f t="array" ref="I77">IFERROR(VLOOKUP($A77,Filtro07!A7:Q52,7,FALSE),0)</f>
        <v>3</v>
      </c>
      <c r="J77" s="179">
        <f t="array" ref="J77">IFERROR(VLOOKUP($A77,Filtro07!A7:Q52,8,FALSE),0)</f>
        <v>0</v>
      </c>
      <c r="K77" s="179">
        <f t="array" ref="K77">IFERROR(VLOOKUP($A77,Filtro07!A21:Q66,9,FALSE),0)</f>
        <v>0</v>
      </c>
      <c r="L77" s="179">
        <f t="array" ref="L77">IFERROR(VLOOKUP($A77,Filtro07!A7:Q52,10,FALSE),0)</f>
        <v>0</v>
      </c>
      <c r="M77" s="302">
        <f t="array" ref="M77">IFERROR(VLOOKUP($A77,Filtro07!A7:Q52,11,FALSE),0)</f>
        <v>0</v>
      </c>
      <c r="N77" s="300">
        <f t="array" ref="N77">IFERROR(VLOOKUP($A77,Filtro07!A7:Q52,12,FALSE),0)</f>
        <v>0</v>
      </c>
      <c r="O77" s="303">
        <f t="array" ref="O77">IFERROR(VLOOKUP($A77,Filtro07!A7:Q52,13,FALSE),0)</f>
        <v>0</v>
      </c>
      <c r="P77" s="216">
        <f t="array" ref="P77">IFERROR(VLOOKUP($A77,Filtro07!A7:Q52,14,FALSE),0)</f>
        <v>0</v>
      </c>
      <c r="Q77" s="304">
        <f t="array" ref="Q77">IFERROR(VLOOKUP($A77,Filtro07!A7:Q52,15,FALSE),0)</f>
        <v>0</v>
      </c>
      <c r="R77" s="305">
        <f t="array" ref="R77">IFERROR(VLOOKUP($A77,Filtro07!A7:Q52,16,FALSE),0)</f>
        <v>0</v>
      </c>
      <c r="S77" s="215" t="str">
        <f t="shared" si="15"/>
        <v/>
      </c>
      <c r="T77" s="76"/>
      <c r="U77" s="76"/>
      <c r="V77" s="76"/>
      <c r="W77" s="76"/>
      <c r="X77" s="76"/>
      <c r="AA77" s="82"/>
      <c r="AB77" s="59" t="str">
        <f t="shared" si="16"/>
        <v/>
      </c>
      <c r="AC77" s="61"/>
      <c r="AD77" s="61"/>
      <c r="AE77" s="61"/>
      <c r="AF77" s="61"/>
      <c r="AG77" s="52"/>
      <c r="AI77" s="69">
        <f t="shared" si="14"/>
        <v>0</v>
      </c>
      <c r="AJ77" s="61"/>
      <c r="AK77" s="61"/>
      <c r="AL77" s="61"/>
      <c r="AM77" s="61"/>
      <c r="AN77" s="61"/>
    </row>
    <row r="78" spans="1:40" ht="15" customHeight="1" x14ac:dyDescent="0.2">
      <c r="A78" s="81">
        <v>15901400</v>
      </c>
      <c r="B78" s="415" t="s">
        <v>108</v>
      </c>
      <c r="C78" s="416"/>
      <c r="D78" s="293">
        <f t="array" ref="D78">IFERROR(VLOOKUP($A78,Filtro07!A8:Q53,2,FALSE),0)</f>
        <v>1029</v>
      </c>
      <c r="E78" s="209">
        <f t="array" ref="E78">IFERROR(VLOOKUP($A78,Filtro07!A8:Q53,3,FALSE),0)</f>
        <v>559</v>
      </c>
      <c r="F78" s="209">
        <f t="array" ref="F78">IFERROR(VLOOKUP($A78,Filtro07!A8:Q53,4,FALSE),0)</f>
        <v>470</v>
      </c>
      <c r="G78" s="294">
        <f t="array" ref="G78">IFERROR(VLOOKUP($A78,Filtro07!A8:Q53,5,FALSE),0)</f>
        <v>67</v>
      </c>
      <c r="H78" s="295">
        <f t="array" ref="H78">IFERROR(VLOOKUP($A78,Filtro07!A7:Q52,6,FALSE),0)</f>
        <v>181</v>
      </c>
      <c r="I78" s="296">
        <f t="array" ref="I78">IFERROR(VLOOKUP($A78,Filtro07!A8:Q53,7,FALSE),0)</f>
        <v>427</v>
      </c>
      <c r="J78" s="306">
        <f t="array" ref="J78">IFERROR(VLOOKUP($A78,Filtro07!A8:Q53,8,FALSE),0)</f>
        <v>212</v>
      </c>
      <c r="K78" s="307">
        <f t="array" ref="K78">IFERROR(VLOOKUP($A78,Filtro07!A22:Q67,9,FALSE),0)</f>
        <v>125</v>
      </c>
      <c r="L78" s="177">
        <f t="array" ref="L78">IFERROR(VLOOKUP($A78,Filtro07!A8:Q53,10,FALSE),0)</f>
        <v>17</v>
      </c>
      <c r="M78" s="308">
        <f t="array" ref="M78">IFERROR(VLOOKUP($A78,Filtro07!A8:Q53,11,FALSE),0)</f>
        <v>0</v>
      </c>
      <c r="N78" s="309">
        <f t="array" ref="N78">IFERROR(VLOOKUP($A78,Filtro07!A8:Q53,12,FALSE),0)</f>
        <v>0</v>
      </c>
      <c r="O78" s="310">
        <f t="array" ref="O78">IFERROR(VLOOKUP($A78,Filtro07!A8:Q53,13,FALSE),0)</f>
        <v>0</v>
      </c>
      <c r="P78" s="311">
        <f t="array" ref="P78">IFERROR(VLOOKUP($A78,Filtro07!A8:Q53,14,FALSE),0)</f>
        <v>0</v>
      </c>
      <c r="Q78" s="312">
        <f t="array" ref="Q78">IFERROR(VLOOKUP($A78,Filtro07!A8:Q53,15,FALSE),0)</f>
        <v>0</v>
      </c>
      <c r="R78" s="313">
        <f t="array" ref="R78">IFERROR(VLOOKUP($A78,Filtro07!A8:Q53,16,FALSE),0)</f>
        <v>0</v>
      </c>
      <c r="S78" s="215" t="str">
        <f t="shared" si="15"/>
        <v/>
      </c>
      <c r="T78" s="76"/>
      <c r="U78" s="76"/>
      <c r="V78" s="76"/>
      <c r="W78" s="76"/>
      <c r="X78" s="76"/>
      <c r="AA78" s="82"/>
      <c r="AB78" s="59" t="str">
        <f t="shared" si="16"/>
        <v/>
      </c>
      <c r="AC78" s="61"/>
      <c r="AD78" s="61"/>
      <c r="AE78" s="61"/>
      <c r="AF78" s="61"/>
      <c r="AG78" s="52"/>
      <c r="AI78" s="69">
        <f t="shared" si="14"/>
        <v>0</v>
      </c>
      <c r="AJ78" s="61"/>
      <c r="AK78" s="61"/>
      <c r="AL78" s="61"/>
      <c r="AM78" s="61"/>
      <c r="AN78" s="61"/>
    </row>
    <row r="79" spans="1:40" ht="15" customHeight="1" x14ac:dyDescent="0.2">
      <c r="A79" s="74"/>
      <c r="B79" s="417" t="s">
        <v>101</v>
      </c>
      <c r="C79" s="418"/>
      <c r="D79" s="314">
        <f>SUM(E79:F79)</f>
        <v>2148</v>
      </c>
      <c r="E79" s="314">
        <f>SUM(E75:E78)</f>
        <v>1088</v>
      </c>
      <c r="F79" s="314">
        <f t="shared" ref="F79:I79" si="17">SUM(F75:F78)</f>
        <v>1060</v>
      </c>
      <c r="G79" s="227">
        <f t="shared" si="17"/>
        <v>84</v>
      </c>
      <c r="H79" s="228">
        <f t="shared" si="17"/>
        <v>200</v>
      </c>
      <c r="I79" s="228">
        <f t="shared" si="17"/>
        <v>514</v>
      </c>
      <c r="J79" s="228">
        <f>SUM(J75:J76)+J78</f>
        <v>380</v>
      </c>
      <c r="K79" s="228">
        <f t="shared" ref="K79:M79" si="18">SUM(K75:K76)+K78</f>
        <v>328</v>
      </c>
      <c r="L79" s="228">
        <f t="shared" si="18"/>
        <v>382</v>
      </c>
      <c r="M79" s="315">
        <f t="shared" si="18"/>
        <v>235</v>
      </c>
      <c r="N79" s="227">
        <f>SUM(N75)</f>
        <v>9</v>
      </c>
      <c r="O79" s="316">
        <f>SUM(O76)</f>
        <v>1</v>
      </c>
      <c r="P79" s="227">
        <f>SUM(P75:P76)</f>
        <v>6</v>
      </c>
      <c r="Q79" s="227">
        <f t="shared" ref="Q79:R79" si="19">SUM(Q75:Q76)</f>
        <v>1</v>
      </c>
      <c r="R79" s="227">
        <f t="shared" si="19"/>
        <v>8</v>
      </c>
      <c r="S79" s="215"/>
      <c r="T79" s="76"/>
      <c r="U79" s="76"/>
      <c r="V79" s="76"/>
      <c r="W79" s="76"/>
      <c r="X79" s="76"/>
      <c r="AA79" s="52"/>
      <c r="AB79" s="52"/>
      <c r="AC79" s="52"/>
      <c r="AD79" s="52"/>
      <c r="AE79" s="52"/>
      <c r="AF79" s="52"/>
      <c r="AG79" s="52"/>
      <c r="AI79" s="52"/>
      <c r="AJ79" s="52"/>
      <c r="AK79" s="52"/>
      <c r="AL79" s="52"/>
      <c r="AM79" s="52"/>
      <c r="AN79" s="52"/>
    </row>
    <row r="80" spans="1:40" ht="15" customHeight="1" x14ac:dyDescent="0.2">
      <c r="A80" s="56">
        <v>15900090</v>
      </c>
      <c r="B80" s="395" t="s">
        <v>102</v>
      </c>
      <c r="C80" s="396"/>
      <c r="D80" s="232">
        <f t="array" ref="D80">IFERROR(VLOOKUP($A80,Filtro07!A48:Q93,2,FALSE),0)</f>
        <v>0</v>
      </c>
      <c r="E80" s="233">
        <f t="array" ref="E80">IFERROR(VLOOKUP($A80,Filtro07!A48:Q93,3,FALSE),0)</f>
        <v>0</v>
      </c>
      <c r="F80" s="234">
        <f t="array" ref="F80">IFERROR(VLOOKUP($A80,Filtro07!A48:Q93,4,FALSE),0)</f>
        <v>0</v>
      </c>
      <c r="G80" s="317">
        <f t="array" ref="G80">IFERROR(VLOOKUP($A80,Filtro07!A48:Q93,5,FALSE),0)</f>
        <v>0</v>
      </c>
      <c r="H80" s="318">
        <f t="array" ref="H80">IFERROR(VLOOKUP($A80,Filtro07!A48:Q93,6,FALSE),0)</f>
        <v>0</v>
      </c>
      <c r="I80" s="318">
        <f t="array" ref="I80">IFERROR(VLOOKUP($A80,Filtro07!A48:Q93,7,FALSE),0)</f>
        <v>0</v>
      </c>
      <c r="J80" s="318">
        <f t="array" ref="J80">IFERROR(VLOOKUP($A80,Filtro07!A48:Q93,8,FALSE),0)</f>
        <v>0</v>
      </c>
      <c r="K80" s="319">
        <f t="array" ref="K80">IFERROR(VLOOKUP($A80,Filtro07!A48:Q93,9,FALSE),0)</f>
        <v>0</v>
      </c>
      <c r="L80" s="320">
        <f t="array" ref="L80">IFERROR(VLOOKUP($A80,Filtro07!A48:Q93,10,FALSE),0)</f>
        <v>0</v>
      </c>
      <c r="M80" s="321">
        <f t="array" ref="M80">IFERROR(VLOOKUP($A80,Filtro07!A48:Q93,11,FALSE),0)</f>
        <v>0</v>
      </c>
      <c r="N80" s="322">
        <f t="array" ref="N80">IFERROR(VLOOKUP($A80,Filtro07!A48:Q93,12,FALSE),0)</f>
        <v>0</v>
      </c>
      <c r="O80" s="323">
        <f t="array" ref="O80">IFERROR(VLOOKUP($A80,#REF!,13,FALSE),0)</f>
        <v>0</v>
      </c>
      <c r="P80" s="322">
        <f t="array" ref="P80">IFERROR(VLOOKUP($A80,#REF!,14,FALSE),0)</f>
        <v>0</v>
      </c>
      <c r="Q80" s="324">
        <f t="array" ref="Q80">IFERROR(VLOOKUP($A80,#REF!,15,FALSE),0)</f>
        <v>0</v>
      </c>
      <c r="R80" s="325">
        <f t="array" ref="R80">IFERROR(VLOOKUP($A80,#REF!,16,FALSE),0)</f>
        <v>0</v>
      </c>
      <c r="S80" s="215" t="str">
        <f t="shared" ref="S80" si="20">AB80&amp;AC80&amp;AD80&amp;AE80&amp;AF80&amp;AG80</f>
        <v/>
      </c>
      <c r="T80" s="76"/>
      <c r="U80" s="76"/>
      <c r="V80" s="76"/>
      <c r="W80" s="76"/>
      <c r="X80" s="76"/>
      <c r="AA80" s="61"/>
      <c r="AB80" s="59" t="str">
        <f t="shared" ref="AB80" si="21">IF(AND($D80&lt;&gt;0,$E80="",$F80=""),"* No olvide ingresar la variable Hombres y/o Mujeres. Digite CERO si no tiene.",IF(SUM($E80+$F80)&lt;&gt;$D80, "*La suma Total de: "&amp;$G$33&amp;""&amp;" + "&amp;$N$33&amp;""&amp;" + "&amp;$P$33&amp;""&amp;" debe ser igual a la suma de Hombres + Mujeres. ",""))</f>
        <v/>
      </c>
      <c r="AC80" s="68"/>
      <c r="AD80" s="68"/>
      <c r="AE80" s="68"/>
      <c r="AF80" s="68"/>
      <c r="AG80" s="68"/>
      <c r="AI80" s="69">
        <f t="shared" ref="AI80" si="22">IF(AND($D80&lt;&gt;0,$E80="",$F80=""),1,IF(SUM($E80+$F80)&lt;&gt;$D80,1,0))</f>
        <v>0</v>
      </c>
      <c r="AJ80" s="61"/>
      <c r="AK80" s="61"/>
      <c r="AL80" s="61"/>
      <c r="AM80" s="61"/>
      <c r="AN80" s="61"/>
    </row>
    <row r="81" spans="1:440" ht="15" customHeight="1" x14ac:dyDescent="0.15">
      <c r="B81" s="52" t="s">
        <v>103</v>
      </c>
      <c r="C81" s="83"/>
      <c r="D81" s="326"/>
      <c r="E81" s="327"/>
      <c r="F81" s="327"/>
      <c r="G81" s="327"/>
      <c r="H81" s="327"/>
      <c r="I81" s="327"/>
      <c r="J81" s="326"/>
      <c r="K81" s="326"/>
      <c r="L81" s="326"/>
      <c r="M81" s="326"/>
      <c r="N81" s="326"/>
      <c r="O81" s="326"/>
      <c r="P81" s="326"/>
      <c r="S81" s="46"/>
      <c r="AB81" s="58"/>
      <c r="AC81" s="58"/>
      <c r="AD81" s="58"/>
      <c r="AE81" s="58"/>
      <c r="AF81" s="58"/>
      <c r="AG81" s="58"/>
      <c r="AH81" s="58"/>
      <c r="AI81" s="58"/>
      <c r="AJ81" s="61"/>
      <c r="AK81" s="52"/>
      <c r="AL81" s="52"/>
      <c r="AM81" s="52"/>
      <c r="AN81" s="52"/>
    </row>
    <row r="82" spans="1:440" ht="15" customHeight="1" x14ac:dyDescent="0.15">
      <c r="C82" s="83"/>
      <c r="D82" s="326"/>
      <c r="E82" s="327"/>
      <c r="F82" s="327"/>
      <c r="G82" s="327"/>
      <c r="H82" s="327"/>
      <c r="I82" s="327"/>
      <c r="J82" s="326"/>
      <c r="K82" s="326"/>
      <c r="L82" s="326"/>
      <c r="M82" s="326"/>
      <c r="N82" s="326"/>
      <c r="O82" s="326"/>
      <c r="P82" s="326"/>
      <c r="S82" s="46"/>
      <c r="AB82" s="58"/>
      <c r="AC82" s="58"/>
      <c r="AD82" s="58"/>
      <c r="AE82" s="58"/>
      <c r="AF82" s="58"/>
      <c r="AG82" s="58"/>
      <c r="AH82" s="58"/>
      <c r="AI82" s="58"/>
      <c r="AJ82" s="58"/>
    </row>
    <row r="83" spans="1:440" ht="30.75" customHeight="1" x14ac:dyDescent="0.15">
      <c r="B83" s="53" t="s">
        <v>109</v>
      </c>
      <c r="H83" s="207"/>
      <c r="I83" s="207"/>
      <c r="S83" s="46"/>
      <c r="AB83" s="58"/>
      <c r="AC83" s="58"/>
      <c r="AD83" s="58"/>
      <c r="AE83" s="58"/>
      <c r="AF83" s="58"/>
      <c r="AG83" s="58"/>
      <c r="AH83" s="58"/>
      <c r="AI83" s="58"/>
      <c r="AJ83" s="58"/>
    </row>
    <row r="84" spans="1:440" ht="21" customHeight="1" x14ac:dyDescent="0.15">
      <c r="B84" s="397" t="s">
        <v>66</v>
      </c>
      <c r="C84" s="398"/>
      <c r="D84" s="403" t="s">
        <v>110</v>
      </c>
      <c r="E84" s="406" t="s">
        <v>111</v>
      </c>
      <c r="F84" s="407"/>
      <c r="G84" s="403" t="s">
        <v>112</v>
      </c>
      <c r="H84" s="408" t="s">
        <v>113</v>
      </c>
      <c r="I84" s="408"/>
      <c r="J84" s="408"/>
      <c r="K84" s="408"/>
      <c r="L84" s="408"/>
      <c r="M84" s="408"/>
      <c r="N84" s="408"/>
      <c r="O84" s="382" t="s">
        <v>114</v>
      </c>
      <c r="Q84" s="46"/>
      <c r="Y84" s="55"/>
      <c r="Z84" s="58"/>
      <c r="AA84" s="58"/>
      <c r="AB84" s="58"/>
      <c r="AC84" s="58"/>
      <c r="AD84" s="58"/>
      <c r="AE84" s="58"/>
      <c r="AF84" s="58"/>
      <c r="AG84" s="58"/>
      <c r="AH84" s="58"/>
    </row>
    <row r="85" spans="1:440" ht="23.25" customHeight="1" x14ac:dyDescent="0.15">
      <c r="B85" s="399"/>
      <c r="C85" s="400"/>
      <c r="D85" s="404"/>
      <c r="E85" s="385" t="s">
        <v>115</v>
      </c>
      <c r="F85" s="387" t="s">
        <v>116</v>
      </c>
      <c r="G85" s="383"/>
      <c r="H85" s="389" t="s">
        <v>117</v>
      </c>
      <c r="I85" s="389"/>
      <c r="J85" s="389"/>
      <c r="K85" s="390" t="s">
        <v>118</v>
      </c>
      <c r="L85" s="391" t="s">
        <v>119</v>
      </c>
      <c r="M85" s="393" t="s">
        <v>120</v>
      </c>
      <c r="N85" s="394" t="s">
        <v>121</v>
      </c>
      <c r="O85" s="383"/>
      <c r="Q85" s="46"/>
      <c r="Y85" s="55"/>
      <c r="Z85" s="58"/>
      <c r="AA85" s="58"/>
      <c r="AB85" s="58"/>
      <c r="AC85" s="58"/>
      <c r="AD85" s="58"/>
      <c r="AE85" s="58"/>
      <c r="AF85" s="58"/>
      <c r="AG85" s="58"/>
      <c r="AH85" s="58"/>
    </row>
    <row r="86" spans="1:440" ht="26.25" customHeight="1" x14ac:dyDescent="0.15">
      <c r="B86" s="401"/>
      <c r="C86" s="402"/>
      <c r="D86" s="405"/>
      <c r="E86" s="386"/>
      <c r="F86" s="388"/>
      <c r="G86" s="384"/>
      <c r="H86" s="328" t="s">
        <v>122</v>
      </c>
      <c r="I86" s="329" t="s">
        <v>123</v>
      </c>
      <c r="J86" s="330" t="s">
        <v>67</v>
      </c>
      <c r="K86" s="390"/>
      <c r="L86" s="392"/>
      <c r="M86" s="393"/>
      <c r="N86" s="394"/>
      <c r="O86" s="384"/>
      <c r="Q86" s="46"/>
      <c r="Y86" s="55"/>
      <c r="Z86" s="58"/>
      <c r="AA86" s="58"/>
      <c r="AB86" s="58"/>
      <c r="AC86" s="58"/>
      <c r="AD86" s="58"/>
      <c r="AE86" s="58"/>
      <c r="AF86" s="58"/>
      <c r="AG86" s="58"/>
      <c r="AH86" s="58"/>
    </row>
    <row r="87" spans="1:440" ht="18" customHeight="1" x14ac:dyDescent="0.15">
      <c r="A87" s="62"/>
      <c r="B87" s="85" t="s">
        <v>84</v>
      </c>
      <c r="C87" s="86"/>
      <c r="D87" s="331"/>
      <c r="E87" s="332"/>
      <c r="F87" s="333"/>
      <c r="G87" s="334">
        <f t="shared" ref="G87:G90" si="23">SUM(D87:F87)</f>
        <v>0</v>
      </c>
      <c r="H87" s="335">
        <f>D13+D18</f>
        <v>51875</v>
      </c>
      <c r="I87" s="336">
        <f>+D50+D55</f>
        <v>964</v>
      </c>
      <c r="J87" s="337">
        <f t="shared" ref="J87:J91" si="24">+H87+I87</f>
        <v>52839</v>
      </c>
      <c r="K87" s="338"/>
      <c r="L87" s="339"/>
      <c r="M87" s="340"/>
      <c r="N87" s="334">
        <f>SUM(J87:M87)</f>
        <v>52839</v>
      </c>
      <c r="O87" s="334">
        <f t="shared" ref="O87:O94" si="25">G87-N87</f>
        <v>-52839</v>
      </c>
      <c r="Q87" s="46"/>
      <c r="Y87" s="55"/>
      <c r="Z87" s="58"/>
      <c r="AA87" s="58"/>
      <c r="AB87" s="58"/>
      <c r="AC87" s="58"/>
      <c r="AD87" s="58"/>
      <c r="AE87" s="58"/>
      <c r="AF87" s="58"/>
      <c r="AG87" s="58"/>
      <c r="AH87" s="58"/>
    </row>
    <row r="88" spans="1:440" ht="18" customHeight="1" x14ac:dyDescent="0.15">
      <c r="A88" s="62"/>
      <c r="B88" s="85" t="s">
        <v>85</v>
      </c>
      <c r="C88" s="86"/>
      <c r="D88" s="331"/>
      <c r="E88" s="332"/>
      <c r="F88" s="333"/>
      <c r="G88" s="334">
        <f t="shared" si="23"/>
        <v>0</v>
      </c>
      <c r="H88" s="335">
        <f>D14+D19</f>
        <v>93967</v>
      </c>
      <c r="I88" s="336">
        <f>+D51+D56</f>
        <v>1180</v>
      </c>
      <c r="J88" s="337">
        <f t="shared" si="24"/>
        <v>95147</v>
      </c>
      <c r="K88" s="338"/>
      <c r="L88" s="339"/>
      <c r="M88" s="340"/>
      <c r="N88" s="334">
        <f t="shared" ref="N88:N94" si="26">SUM(J88:M88)</f>
        <v>95147</v>
      </c>
      <c r="O88" s="334">
        <f t="shared" si="25"/>
        <v>-95147</v>
      </c>
      <c r="Q88" s="46"/>
      <c r="Y88" s="55"/>
      <c r="Z88" s="58"/>
      <c r="AA88" s="58"/>
      <c r="AB88" s="58"/>
      <c r="AC88" s="58"/>
      <c r="AD88" s="58"/>
      <c r="AE88" s="58"/>
      <c r="AF88" s="58"/>
      <c r="AG88" s="58"/>
      <c r="AH88" s="58"/>
    </row>
    <row r="89" spans="1:440" ht="18" customHeight="1" x14ac:dyDescent="0.15">
      <c r="A89" s="62"/>
      <c r="B89" s="378" t="s">
        <v>90</v>
      </c>
      <c r="C89" s="379"/>
      <c r="D89" s="331"/>
      <c r="E89" s="332"/>
      <c r="F89" s="333"/>
      <c r="G89" s="334">
        <f t="shared" si="23"/>
        <v>0</v>
      </c>
      <c r="H89" s="335">
        <f>D20+D26</f>
        <v>4137</v>
      </c>
      <c r="I89" s="336">
        <f>+D57+D63</f>
        <v>18</v>
      </c>
      <c r="J89" s="337">
        <f t="shared" si="24"/>
        <v>4155</v>
      </c>
      <c r="K89" s="338"/>
      <c r="L89" s="339"/>
      <c r="M89" s="340"/>
      <c r="N89" s="334">
        <f t="shared" si="26"/>
        <v>4155</v>
      </c>
      <c r="O89" s="334">
        <f t="shared" si="25"/>
        <v>-4155</v>
      </c>
      <c r="Q89" s="46"/>
      <c r="Y89" s="55"/>
      <c r="Z89" s="58"/>
      <c r="AA89" s="58"/>
      <c r="AB89" s="58"/>
      <c r="AC89" s="58"/>
      <c r="AD89" s="58"/>
      <c r="AE89" s="58"/>
      <c r="AF89" s="58"/>
      <c r="AG89" s="58"/>
      <c r="AH89" s="58"/>
    </row>
    <row r="90" spans="1:440" ht="18" customHeight="1" x14ac:dyDescent="0.15">
      <c r="A90" s="62"/>
      <c r="B90" s="378" t="s">
        <v>86</v>
      </c>
      <c r="C90" s="379"/>
      <c r="D90" s="331"/>
      <c r="E90" s="332"/>
      <c r="F90" s="333"/>
      <c r="G90" s="334">
        <f t="shared" si="23"/>
        <v>0</v>
      </c>
      <c r="H90" s="335">
        <f>+D15+D21</f>
        <v>23480</v>
      </c>
      <c r="I90" s="336">
        <f>+D52+D58</f>
        <v>31</v>
      </c>
      <c r="J90" s="337">
        <f t="shared" si="24"/>
        <v>23511</v>
      </c>
      <c r="K90" s="338"/>
      <c r="L90" s="339"/>
      <c r="M90" s="340"/>
      <c r="N90" s="341">
        <f t="shared" si="26"/>
        <v>23511</v>
      </c>
      <c r="O90" s="337">
        <f t="shared" si="25"/>
        <v>-23511</v>
      </c>
      <c r="Q90" s="46"/>
      <c r="Y90" s="55"/>
      <c r="Z90" s="58"/>
      <c r="AA90" s="58"/>
      <c r="AB90" s="58"/>
      <c r="AC90" s="58"/>
      <c r="AD90" s="58"/>
      <c r="AE90" s="58"/>
      <c r="AF90" s="58"/>
      <c r="AG90" s="58"/>
      <c r="AH90" s="58"/>
    </row>
    <row r="91" spans="1:440" s="87" customFormat="1" ht="18" customHeight="1" x14ac:dyDescent="0.15">
      <c r="A91" s="62"/>
      <c r="B91" s="378" t="s">
        <v>87</v>
      </c>
      <c r="C91" s="379"/>
      <c r="D91" s="331"/>
      <c r="E91" s="332"/>
      <c r="F91" s="333"/>
      <c r="G91" s="342">
        <f>SUM(D91:F91)</f>
        <v>0</v>
      </c>
      <c r="H91" s="343">
        <f>D16+D22+D25</f>
        <v>33213.680000000029</v>
      </c>
      <c r="I91" s="344">
        <f>+D53+D59+D62</f>
        <v>14.399999999999999</v>
      </c>
      <c r="J91" s="345">
        <f t="shared" si="24"/>
        <v>33228.080000000031</v>
      </c>
      <c r="K91" s="338"/>
      <c r="L91" s="339"/>
      <c r="M91" s="340"/>
      <c r="N91" s="346">
        <f t="shared" si="26"/>
        <v>33228.080000000031</v>
      </c>
      <c r="O91" s="347">
        <f t="shared" si="25"/>
        <v>-33228.080000000031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</row>
    <row r="92" spans="1:440" s="87" customFormat="1" ht="18" customHeight="1" x14ac:dyDescent="0.15">
      <c r="A92" s="62"/>
      <c r="B92" s="378" t="s">
        <v>124</v>
      </c>
      <c r="C92" s="379"/>
      <c r="D92" s="348"/>
      <c r="E92" s="349"/>
      <c r="F92" s="350"/>
      <c r="G92" s="351">
        <f t="shared" ref="G92:G94" si="27">SUM(D92:F92)</f>
        <v>0</v>
      </c>
      <c r="H92" s="352">
        <f>D24</f>
        <v>1106.5900000000006</v>
      </c>
      <c r="I92" s="353">
        <f>D61</f>
        <v>21.55</v>
      </c>
      <c r="J92" s="354">
        <f>+H92+I92</f>
        <v>1128.1400000000006</v>
      </c>
      <c r="K92" s="355"/>
      <c r="L92" s="356"/>
      <c r="M92" s="357"/>
      <c r="N92" s="358">
        <f t="shared" si="26"/>
        <v>1128.1400000000006</v>
      </c>
      <c r="O92" s="351">
        <f t="shared" si="25"/>
        <v>-1128.1400000000006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</row>
    <row r="93" spans="1:440" s="87" customFormat="1" ht="18" customHeight="1" x14ac:dyDescent="0.15">
      <c r="A93" s="62"/>
      <c r="B93" s="378" t="s">
        <v>95</v>
      </c>
      <c r="C93" s="379"/>
      <c r="D93" s="348"/>
      <c r="E93" s="349"/>
      <c r="F93" s="350"/>
      <c r="G93" s="337">
        <f t="shared" si="27"/>
        <v>0</v>
      </c>
      <c r="H93" s="359">
        <f>D28</f>
        <v>3410.7999999999988</v>
      </c>
      <c r="I93" s="360">
        <f>D65</f>
        <v>2711.6000000000008</v>
      </c>
      <c r="J93" s="361">
        <f t="shared" ref="J93:J94" si="28">+H93+I93</f>
        <v>6122.4</v>
      </c>
      <c r="K93" s="355"/>
      <c r="L93" s="356"/>
      <c r="M93" s="357"/>
      <c r="N93" s="341">
        <f t="shared" si="26"/>
        <v>6122.4</v>
      </c>
      <c r="O93" s="362">
        <f t="shared" si="25"/>
        <v>-6122.4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6"/>
      <c r="IV93" s="46"/>
      <c r="IW93" s="46"/>
      <c r="IX93" s="46"/>
      <c r="IY93" s="46"/>
      <c r="IZ93" s="46"/>
      <c r="JA93" s="46"/>
      <c r="JB93" s="46"/>
      <c r="JC93" s="46"/>
      <c r="JD93" s="46"/>
      <c r="JE93" s="46"/>
      <c r="JF93" s="46"/>
      <c r="JG93" s="46"/>
      <c r="JH93" s="46"/>
      <c r="JI93" s="46"/>
      <c r="JJ93" s="46"/>
      <c r="JK93" s="46"/>
      <c r="JL93" s="46"/>
      <c r="JM93" s="46"/>
      <c r="JN93" s="46"/>
      <c r="JO93" s="46"/>
      <c r="JP93" s="46"/>
      <c r="JQ93" s="46"/>
      <c r="JR93" s="46"/>
      <c r="JS93" s="46"/>
      <c r="JT93" s="46"/>
      <c r="JU93" s="46"/>
      <c r="JV93" s="46"/>
      <c r="JW93" s="46"/>
      <c r="JX93" s="46"/>
      <c r="JY93" s="46"/>
      <c r="JZ93" s="46"/>
      <c r="KA93" s="46"/>
      <c r="KB93" s="46"/>
      <c r="KC93" s="46"/>
      <c r="KD93" s="46"/>
      <c r="KE93" s="46"/>
      <c r="KF93" s="46"/>
      <c r="KG93" s="46"/>
      <c r="KH93" s="46"/>
      <c r="KI93" s="46"/>
      <c r="KJ93" s="46"/>
      <c r="KK93" s="46"/>
      <c r="KL93" s="46"/>
      <c r="KM93" s="46"/>
      <c r="KN93" s="46"/>
      <c r="KO93" s="46"/>
      <c r="KP93" s="46"/>
      <c r="KQ93" s="46"/>
      <c r="KR93" s="46"/>
      <c r="KS93" s="46"/>
      <c r="KT93" s="46"/>
      <c r="KU93" s="46"/>
      <c r="KV93" s="46"/>
      <c r="KW93" s="46"/>
      <c r="KX93" s="46"/>
      <c r="KY93" s="46"/>
      <c r="KZ93" s="46"/>
      <c r="LA93" s="46"/>
      <c r="LB93" s="46"/>
      <c r="LC93" s="46"/>
      <c r="LD93" s="46"/>
      <c r="LE93" s="46"/>
      <c r="LF93" s="46"/>
      <c r="LG93" s="46"/>
      <c r="LH93" s="46"/>
      <c r="LI93" s="46"/>
      <c r="LJ93" s="46"/>
      <c r="LK93" s="46"/>
      <c r="LL93" s="46"/>
      <c r="LM93" s="46"/>
      <c r="LN93" s="46"/>
      <c r="LO93" s="46"/>
      <c r="LP93" s="46"/>
      <c r="LQ93" s="46"/>
      <c r="LR93" s="46"/>
      <c r="LS93" s="46"/>
      <c r="LT93" s="46"/>
      <c r="LU93" s="46"/>
      <c r="LV93" s="46"/>
      <c r="LW93" s="46"/>
      <c r="LX93" s="46"/>
      <c r="LY93" s="46"/>
      <c r="LZ93" s="46"/>
      <c r="MA93" s="46"/>
      <c r="MB93" s="46"/>
      <c r="MC93" s="46"/>
      <c r="MD93" s="46"/>
      <c r="ME93" s="46"/>
      <c r="MF93" s="46"/>
      <c r="MG93" s="46"/>
      <c r="MH93" s="46"/>
      <c r="MI93" s="46"/>
      <c r="MJ93" s="46"/>
      <c r="MK93" s="46"/>
      <c r="ML93" s="46"/>
      <c r="MM93" s="46"/>
      <c r="MN93" s="46"/>
      <c r="MO93" s="46"/>
      <c r="MP93" s="46"/>
      <c r="MQ93" s="46"/>
      <c r="MR93" s="46"/>
      <c r="MS93" s="46"/>
      <c r="MT93" s="46"/>
      <c r="MU93" s="46"/>
      <c r="MV93" s="46"/>
      <c r="MW93" s="46"/>
      <c r="MX93" s="46"/>
      <c r="MY93" s="46"/>
      <c r="MZ93" s="46"/>
      <c r="NA93" s="46"/>
      <c r="NB93" s="46"/>
      <c r="NC93" s="46"/>
      <c r="ND93" s="46"/>
      <c r="NE93" s="46"/>
      <c r="NF93" s="46"/>
      <c r="NG93" s="46"/>
      <c r="NH93" s="46"/>
      <c r="NI93" s="46"/>
      <c r="NJ93" s="46"/>
      <c r="NK93" s="46"/>
      <c r="NL93" s="46"/>
      <c r="NM93" s="46"/>
      <c r="NN93" s="46"/>
      <c r="NO93" s="46"/>
      <c r="NP93" s="46"/>
      <c r="NQ93" s="46"/>
      <c r="NR93" s="46"/>
      <c r="NS93" s="46"/>
      <c r="NT93" s="46"/>
      <c r="NU93" s="46"/>
      <c r="NV93" s="46"/>
      <c r="NW93" s="46"/>
      <c r="NX93" s="46"/>
      <c r="NY93" s="46"/>
      <c r="NZ93" s="46"/>
      <c r="OA93" s="46"/>
      <c r="OB93" s="46"/>
      <c r="OC93" s="46"/>
      <c r="OD93" s="46"/>
      <c r="OE93" s="46"/>
      <c r="OF93" s="46"/>
      <c r="OG93" s="46"/>
      <c r="OH93" s="46"/>
      <c r="OI93" s="46"/>
      <c r="OJ93" s="46"/>
      <c r="OK93" s="46"/>
      <c r="OL93" s="46"/>
      <c r="OM93" s="46"/>
      <c r="ON93" s="46"/>
      <c r="OO93" s="46"/>
      <c r="OP93" s="46"/>
      <c r="OQ93" s="46"/>
      <c r="OR93" s="46"/>
      <c r="OS93" s="46"/>
      <c r="OT93" s="46"/>
      <c r="OU93" s="46"/>
      <c r="OV93" s="46"/>
      <c r="OW93" s="46"/>
      <c r="OX93" s="46"/>
      <c r="OY93" s="46"/>
      <c r="OZ93" s="46"/>
      <c r="PA93" s="46"/>
      <c r="PB93" s="46"/>
      <c r="PC93" s="46"/>
      <c r="PD93" s="46"/>
      <c r="PE93" s="46"/>
      <c r="PF93" s="46"/>
      <c r="PG93" s="46"/>
      <c r="PH93" s="46"/>
      <c r="PI93" s="46"/>
      <c r="PJ93" s="46"/>
      <c r="PK93" s="46"/>
      <c r="PL93" s="46"/>
      <c r="PM93" s="46"/>
      <c r="PN93" s="46"/>
      <c r="PO93" s="46"/>
      <c r="PP93" s="46"/>
      <c r="PQ93" s="46"/>
      <c r="PR93" s="46"/>
      <c r="PS93" s="46"/>
      <c r="PT93" s="46"/>
      <c r="PU93" s="46"/>
      <c r="PV93" s="46"/>
      <c r="PW93" s="46"/>
      <c r="PX93" s="46"/>
    </row>
    <row r="94" spans="1:440" s="87" customFormat="1" ht="18" customHeight="1" x14ac:dyDescent="0.15">
      <c r="A94" s="62"/>
      <c r="B94" s="380" t="s">
        <v>125</v>
      </c>
      <c r="C94" s="381"/>
      <c r="D94" s="348"/>
      <c r="E94" s="349"/>
      <c r="F94" s="350"/>
      <c r="G94" s="337">
        <f t="shared" si="27"/>
        <v>0</v>
      </c>
      <c r="H94" s="363">
        <f>D29</f>
        <v>1549.5999999999997</v>
      </c>
      <c r="I94" s="364">
        <f>D66</f>
        <v>1108</v>
      </c>
      <c r="J94" s="365">
        <f t="shared" si="28"/>
        <v>2657.5999999999995</v>
      </c>
      <c r="K94" s="355"/>
      <c r="L94" s="356"/>
      <c r="M94" s="357"/>
      <c r="N94" s="366">
        <f t="shared" si="26"/>
        <v>2657.5999999999995</v>
      </c>
      <c r="O94" s="367">
        <f t="shared" si="25"/>
        <v>-2657.5999999999995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6"/>
      <c r="IV94" s="46"/>
      <c r="IW94" s="46"/>
      <c r="IX94" s="46"/>
      <c r="IY94" s="46"/>
      <c r="IZ94" s="46"/>
      <c r="JA94" s="46"/>
      <c r="JB94" s="46"/>
      <c r="JC94" s="46"/>
      <c r="JD94" s="46"/>
      <c r="JE94" s="46"/>
      <c r="JF94" s="46"/>
      <c r="JG94" s="46"/>
      <c r="JH94" s="46"/>
      <c r="JI94" s="46"/>
      <c r="JJ94" s="46"/>
      <c r="JK94" s="46"/>
      <c r="JL94" s="46"/>
      <c r="JM94" s="46"/>
      <c r="JN94" s="46"/>
      <c r="JO94" s="46"/>
      <c r="JP94" s="46"/>
      <c r="JQ94" s="46"/>
      <c r="JR94" s="46"/>
      <c r="JS94" s="46"/>
      <c r="JT94" s="46"/>
      <c r="JU94" s="46"/>
      <c r="JV94" s="46"/>
      <c r="JW94" s="46"/>
      <c r="JX94" s="46"/>
      <c r="JY94" s="46"/>
      <c r="JZ94" s="46"/>
      <c r="KA94" s="46"/>
      <c r="KB94" s="46"/>
      <c r="KC94" s="46"/>
      <c r="KD94" s="46"/>
      <c r="KE94" s="46"/>
      <c r="KF94" s="46"/>
      <c r="KG94" s="46"/>
      <c r="KH94" s="46"/>
      <c r="KI94" s="46"/>
      <c r="KJ94" s="46"/>
      <c r="KK94" s="46"/>
      <c r="KL94" s="46"/>
      <c r="KM94" s="46"/>
      <c r="KN94" s="46"/>
      <c r="KO94" s="46"/>
      <c r="KP94" s="46"/>
      <c r="KQ94" s="46"/>
      <c r="KR94" s="46"/>
      <c r="KS94" s="46"/>
      <c r="KT94" s="46"/>
      <c r="KU94" s="46"/>
      <c r="KV94" s="46"/>
      <c r="KW94" s="46"/>
      <c r="KX94" s="46"/>
      <c r="KY94" s="46"/>
      <c r="KZ94" s="46"/>
      <c r="LA94" s="46"/>
      <c r="LB94" s="46"/>
      <c r="LC94" s="46"/>
      <c r="LD94" s="46"/>
      <c r="LE94" s="46"/>
      <c r="LF94" s="46"/>
      <c r="LG94" s="46"/>
      <c r="LH94" s="46"/>
      <c r="LI94" s="46"/>
      <c r="LJ94" s="46"/>
      <c r="LK94" s="46"/>
      <c r="LL94" s="46"/>
      <c r="LM94" s="46"/>
      <c r="LN94" s="46"/>
      <c r="LO94" s="46"/>
      <c r="LP94" s="46"/>
      <c r="LQ94" s="46"/>
      <c r="LR94" s="46"/>
      <c r="LS94" s="46"/>
      <c r="LT94" s="46"/>
      <c r="LU94" s="46"/>
      <c r="LV94" s="46"/>
      <c r="LW94" s="46"/>
      <c r="LX94" s="46"/>
      <c r="LY94" s="46"/>
      <c r="LZ94" s="46"/>
      <c r="MA94" s="46"/>
      <c r="MB94" s="46"/>
      <c r="MC94" s="46"/>
      <c r="MD94" s="46"/>
      <c r="ME94" s="46"/>
      <c r="MF94" s="46"/>
      <c r="MG94" s="46"/>
      <c r="MH94" s="46"/>
      <c r="MI94" s="46"/>
      <c r="MJ94" s="46"/>
      <c r="MK94" s="46"/>
      <c r="ML94" s="46"/>
      <c r="MM94" s="46"/>
      <c r="MN94" s="46"/>
      <c r="MO94" s="46"/>
      <c r="MP94" s="46"/>
      <c r="MQ94" s="46"/>
      <c r="MR94" s="46"/>
      <c r="MS94" s="46"/>
      <c r="MT94" s="46"/>
      <c r="MU94" s="46"/>
      <c r="MV94" s="46"/>
      <c r="MW94" s="46"/>
      <c r="MX94" s="46"/>
      <c r="MY94" s="46"/>
      <c r="MZ94" s="46"/>
      <c r="NA94" s="46"/>
      <c r="NB94" s="46"/>
      <c r="NC94" s="46"/>
      <c r="ND94" s="46"/>
      <c r="NE94" s="46"/>
      <c r="NF94" s="46"/>
      <c r="NG94" s="46"/>
      <c r="NH94" s="46"/>
      <c r="NI94" s="46"/>
      <c r="NJ94" s="46"/>
      <c r="NK94" s="46"/>
      <c r="NL94" s="46"/>
      <c r="NM94" s="46"/>
      <c r="NN94" s="46"/>
      <c r="NO94" s="46"/>
      <c r="NP94" s="46"/>
      <c r="NQ94" s="46"/>
      <c r="NR94" s="46"/>
      <c r="NS94" s="46"/>
      <c r="NT94" s="46"/>
      <c r="NU94" s="46"/>
      <c r="NV94" s="46"/>
      <c r="NW94" s="46"/>
      <c r="NX94" s="46"/>
      <c r="NY94" s="46"/>
      <c r="NZ94" s="46"/>
      <c r="OA94" s="46"/>
      <c r="OB94" s="46"/>
      <c r="OC94" s="46"/>
      <c r="OD94" s="46"/>
      <c r="OE94" s="46"/>
      <c r="OF94" s="46"/>
      <c r="OG94" s="46"/>
      <c r="OH94" s="46"/>
      <c r="OI94" s="46"/>
      <c r="OJ94" s="46"/>
      <c r="OK94" s="46"/>
      <c r="OL94" s="46"/>
      <c r="OM94" s="46"/>
      <c r="ON94" s="46"/>
      <c r="OO94" s="46"/>
      <c r="OP94" s="46"/>
      <c r="OQ94" s="46"/>
      <c r="OR94" s="46"/>
      <c r="OS94" s="46"/>
      <c r="OT94" s="46"/>
      <c r="OU94" s="46"/>
      <c r="OV94" s="46"/>
      <c r="OW94" s="46"/>
      <c r="OX94" s="46"/>
      <c r="OY94" s="46"/>
      <c r="OZ94" s="46"/>
      <c r="PA94" s="46"/>
      <c r="PB94" s="46"/>
      <c r="PC94" s="46"/>
      <c r="PD94" s="46"/>
      <c r="PE94" s="46"/>
      <c r="PF94" s="46"/>
      <c r="PG94" s="46"/>
      <c r="PH94" s="46"/>
      <c r="PI94" s="46"/>
      <c r="PJ94" s="46"/>
      <c r="PK94" s="46"/>
      <c r="PL94" s="46"/>
      <c r="PM94" s="46"/>
      <c r="PN94" s="46"/>
      <c r="PO94" s="46"/>
      <c r="PP94" s="46"/>
      <c r="PQ94" s="46"/>
      <c r="PR94" s="46"/>
      <c r="PS94" s="46"/>
      <c r="PT94" s="46"/>
      <c r="PU94" s="46"/>
      <c r="PV94" s="46"/>
      <c r="PW94" s="46"/>
      <c r="PX94" s="46"/>
    </row>
    <row r="95" spans="1:440" ht="18" customHeight="1" x14ac:dyDescent="0.15">
      <c r="A95" s="62"/>
      <c r="B95" s="377" t="s">
        <v>126</v>
      </c>
      <c r="C95" s="377"/>
      <c r="D95" s="368">
        <f t="shared" ref="D95:O95" si="29">SUM(D87,D88:D94)</f>
        <v>0</v>
      </c>
      <c r="E95" s="369">
        <f t="shared" si="29"/>
        <v>0</v>
      </c>
      <c r="F95" s="370">
        <f t="shared" si="29"/>
        <v>0</v>
      </c>
      <c r="G95" s="371">
        <f t="shared" si="29"/>
        <v>0</v>
      </c>
      <c r="H95" s="372">
        <f t="shared" si="29"/>
        <v>212739.67</v>
      </c>
      <c r="I95" s="372">
        <f t="shared" si="29"/>
        <v>6048.5500000000011</v>
      </c>
      <c r="J95" s="373">
        <f t="shared" si="29"/>
        <v>218788.22000000003</v>
      </c>
      <c r="K95" s="371">
        <f t="shared" si="29"/>
        <v>0</v>
      </c>
      <c r="L95" s="372">
        <f t="shared" si="29"/>
        <v>0</v>
      </c>
      <c r="M95" s="373">
        <f t="shared" si="29"/>
        <v>0</v>
      </c>
      <c r="N95" s="374">
        <f t="shared" si="29"/>
        <v>218788.22000000003</v>
      </c>
      <c r="O95" s="368">
        <f t="shared" si="29"/>
        <v>-218788.22000000003</v>
      </c>
      <c r="Q95" s="46"/>
      <c r="Y95" s="55"/>
      <c r="Z95" s="58"/>
      <c r="AA95" s="58"/>
      <c r="AB95" s="58"/>
      <c r="AC95" s="58"/>
      <c r="AD95" s="58"/>
      <c r="AE95" s="58"/>
      <c r="AF95" s="58"/>
      <c r="AG95" s="58"/>
      <c r="AH95" s="58"/>
    </row>
    <row r="96" spans="1:440" x14ac:dyDescent="0.15">
      <c r="Y96" s="55"/>
    </row>
    <row r="97" spans="2:25" x14ac:dyDescent="0.15">
      <c r="Y97" s="55"/>
    </row>
    <row r="110" spans="2:25" ht="15" hidden="1" x14ac:dyDescent="0.25">
      <c r="B110" s="88">
        <f>SUM(D13:D16,D18:D22,D24:D26,D28:D29,D37:D40,D42,D50:D53,D55:D59,D61:D63,D65:D66,D75:D78,D80,D87:D94)</f>
        <v>328448.22000000003</v>
      </c>
      <c r="C110" s="89">
        <f>SUM(AI13:AL80)</f>
        <v>3</v>
      </c>
    </row>
    <row r="147" spans="2:33" ht="23.25" hidden="1" customHeight="1" x14ac:dyDescent="0.15"/>
    <row r="148" spans="2:33" hidden="1" x14ac:dyDescent="0.15">
      <c r="B148" s="90">
        <f>SUM(C8:R95)</f>
        <v>2843884.1999999997</v>
      </c>
      <c r="AG148" s="55">
        <f>SUM(AF1:AJ147)</f>
        <v>3</v>
      </c>
    </row>
    <row r="149" spans="2:33" ht="23.25" hidden="1" customHeight="1" x14ac:dyDescent="0.15"/>
  </sheetData>
  <mergeCells count="115">
    <mergeCell ref="B6:L6"/>
    <mergeCell ref="B7:R7"/>
    <mergeCell ref="B9:B12"/>
    <mergeCell ref="C9:C12"/>
    <mergeCell ref="D9:D12"/>
    <mergeCell ref="E9:K9"/>
    <mergeCell ref="L9:M9"/>
    <mergeCell ref="N9:P9"/>
    <mergeCell ref="E10:E12"/>
    <mergeCell ref="F10:F12"/>
    <mergeCell ref="P10:P12"/>
    <mergeCell ref="B28:B30"/>
    <mergeCell ref="B31:C31"/>
    <mergeCell ref="B33:C36"/>
    <mergeCell ref="D33:D36"/>
    <mergeCell ref="E33:E36"/>
    <mergeCell ref="M10:M12"/>
    <mergeCell ref="N10:N12"/>
    <mergeCell ref="O10:O12"/>
    <mergeCell ref="P34:P36"/>
    <mergeCell ref="B13:B17"/>
    <mergeCell ref="B18:B23"/>
    <mergeCell ref="G10:G12"/>
    <mergeCell ref="H10:H12"/>
    <mergeCell ref="I10:I12"/>
    <mergeCell ref="J10:J12"/>
    <mergeCell ref="K10:K12"/>
    <mergeCell ref="L10:L12"/>
    <mergeCell ref="B24:B27"/>
    <mergeCell ref="Q34:Q36"/>
    <mergeCell ref="R34:R36"/>
    <mergeCell ref="F33:F36"/>
    <mergeCell ref="G33:M33"/>
    <mergeCell ref="N33:O33"/>
    <mergeCell ref="P33:R33"/>
    <mergeCell ref="G34:G36"/>
    <mergeCell ref="H34:H36"/>
    <mergeCell ref="I34:I36"/>
    <mergeCell ref="J34:J36"/>
    <mergeCell ref="K34:K36"/>
    <mergeCell ref="L34:L36"/>
    <mergeCell ref="B37:C37"/>
    <mergeCell ref="B39:C39"/>
    <mergeCell ref="B41:C41"/>
    <mergeCell ref="B42:C42"/>
    <mergeCell ref="B46:B49"/>
    <mergeCell ref="C46:C49"/>
    <mergeCell ref="M34:M36"/>
    <mergeCell ref="N34:N36"/>
    <mergeCell ref="O34:O36"/>
    <mergeCell ref="K47:K49"/>
    <mergeCell ref="L47:L49"/>
    <mergeCell ref="M47:M49"/>
    <mergeCell ref="N47:N49"/>
    <mergeCell ref="O47:O49"/>
    <mergeCell ref="P47:P49"/>
    <mergeCell ref="D46:D49"/>
    <mergeCell ref="E46:K46"/>
    <mergeCell ref="L46:M46"/>
    <mergeCell ref="N46:P46"/>
    <mergeCell ref="E47:E49"/>
    <mergeCell ref="F47:F49"/>
    <mergeCell ref="G47:G49"/>
    <mergeCell ref="H47:H49"/>
    <mergeCell ref="I47:I49"/>
    <mergeCell ref="J47:J49"/>
    <mergeCell ref="G72:G74"/>
    <mergeCell ref="H72:H74"/>
    <mergeCell ref="I72:I74"/>
    <mergeCell ref="J72:J74"/>
    <mergeCell ref="B50:B54"/>
    <mergeCell ref="B55:B60"/>
    <mergeCell ref="B61:B64"/>
    <mergeCell ref="B65:B67"/>
    <mergeCell ref="B68:C68"/>
    <mergeCell ref="B71:C74"/>
    <mergeCell ref="B80:C80"/>
    <mergeCell ref="B84:C86"/>
    <mergeCell ref="D84:D86"/>
    <mergeCell ref="E84:F84"/>
    <mergeCell ref="G84:G86"/>
    <mergeCell ref="H84:N84"/>
    <mergeCell ref="Q72:Q74"/>
    <mergeCell ref="R72:R74"/>
    <mergeCell ref="B75:C75"/>
    <mergeCell ref="B77:C77"/>
    <mergeCell ref="B78:C78"/>
    <mergeCell ref="B79:C79"/>
    <mergeCell ref="K72:K74"/>
    <mergeCell ref="L72:L74"/>
    <mergeCell ref="M72:M74"/>
    <mergeCell ref="N72:N74"/>
    <mergeCell ref="O72:O74"/>
    <mergeCell ref="P72:P74"/>
    <mergeCell ref="D71:D74"/>
    <mergeCell ref="E71:E74"/>
    <mergeCell ref="F71:F74"/>
    <mergeCell ref="G71:M71"/>
    <mergeCell ref="N71:O71"/>
    <mergeCell ref="P71:R71"/>
    <mergeCell ref="B95:C95"/>
    <mergeCell ref="B89:C89"/>
    <mergeCell ref="B90:C90"/>
    <mergeCell ref="B91:C91"/>
    <mergeCell ref="B92:C92"/>
    <mergeCell ref="B93:C93"/>
    <mergeCell ref="B94:C94"/>
    <mergeCell ref="O84:O86"/>
    <mergeCell ref="E85:E86"/>
    <mergeCell ref="F85:F86"/>
    <mergeCell ref="H85:J85"/>
    <mergeCell ref="K85:K86"/>
    <mergeCell ref="L85:L86"/>
    <mergeCell ref="M85:M86"/>
    <mergeCell ref="N85:N86"/>
  </mergeCells>
  <dataValidations count="21">
    <dataValidation type="whole" allowBlank="1" showInputMessage="1" showErrorMessage="1" errorTitle="ERROR" error="Por favor ingrese solo Números." sqref="E64:K64 E60:G60 R53:W54 H14:H17 E17:G17 H58:K60 N38:N41 S71:X74 E54:G54 E51:G52 N76:N79 G41:M41 O33:O37 G79:M79 O71:O75 E1:M12 B149:B1048576 O39:R41 L16:L17 B96:B109 G33 G34:M36 N33:N36 G71 I52:K54 G72:M74 N71:N74 E37:F42 Y71:Z80 AA71:AB74 T33:Z42 S33:S36 AF1:XFD8 AF32:XFD32 N1:AA8 M32:AA32 L70:AA70 R46:W49 AF96:XFD1048576 H86:J86 M31:P31 B5:B12 N43:AA45 E43:M49 E67:K70 B111:B147 L81:L84 M81:O86 K81:K86 AF81:XFD83 P81:AA83 H81:J84 F81:G86 E81:E84 B69:B76 D96:AA1048576 B1 AL79:AN79 AA33:AB36 AG71:AN74 Q59:W69 AE16:AH31 AD9:XFD9 Q9:Y9 N16:P17 AJ16:XFD31 M57:P57 Q10:Q13 J15:K17 E27:P27 M17 Q16:Q31 AD84:XFD95 R10:Z31 L60 F56:H56 D1:D86 Q53:Q57 X46:AA69 B40:B49 Q46:Q50 E56:E58 M54 Q51:W51 H51:H54 P84:Y95 B31:B38 AJ10:AM13 AI17:AI31 AI10:AI12 AG33:XFD36 AO37:XFD42 AJ38:AJ41 AK39:AK41 AI41 AL41:AN41 AI53:AL70 AG14:AH15 O77:R79 AF43:AH70 AM43:XFD70 AI43:AL51 AO71:XFD80 AJ76:AJ79 AK77:AK79 AI79 B80:B86 AN10:XFD15 AE10:AH13 E23:P23 L31:L32 I17 L64:P69 M59:P60 F58:G58 L53:L54 N53:P54 E30:K32 E75:F80" xr:uid="{22D07D8C-EBF0-4AEC-90C0-98380911CDF0}">
      <formula1>0</formula1>
      <formula2>100000000000000</formula2>
    </dataValidation>
    <dataValidation type="whole" operator="greaterThanOrEqual" allowBlank="1" showInputMessage="1" showErrorMessage="1" errorTitle="ERROR" error="Por favor ingrese solo Números." sqref="E28:F29 P75:R75 E24:F26 L75:M76 G80:R80 E13:F15 E18:F22 N75 G75:K78 O76:R76" xr:uid="{D9FF8C81-A2E7-44D5-9D8B-BFD51226DC62}">
      <formula1>0</formula1>
    </dataValidation>
    <dataValidation type="custom" operator="greaterThanOrEqual" allowBlank="1" showInputMessage="1" showErrorMessage="1" errorTitle="ERROR" error="Sólo se permiten enteros o mitades (Ej: 0,5)." sqref="M58:P58 G18:G22 G13:G15 L15 L52 I56:K56 N52:P52 N15:P15 I51 I14:I16 G24:G26 G28:G29" xr:uid="{40D5A5AE-026C-4E55-B04E-B310183DCF71}">
      <formula1>MOD(G13,0.5)=0</formula1>
    </dataValidation>
    <dataValidation type="whole" operator="greaterThanOrEqual" allowBlank="1" showInputMessage="1" showErrorMessage="1" errorTitle="ERROR" error="Sólo se permiten números enteros." sqref="J14:K14 H24:I26 F57:K57 H13:I13 H18:I22 E50:I50 E55:K55 J51:K51 D87:F91 G16 K87:M91 H28:I29" xr:uid="{8FF7D4A4-5235-4903-99C8-8820DBB32D8C}">
      <formula1>0</formula1>
    </dataValidation>
    <dataValidation type="whole" operator="greaterThanOrEqual" allowBlank="1" showErrorMessage="1" errorTitle="ERROR" error="Sólo se permiten números enteros." promptTitle="Registro" prompt="Sólo para celíacos." sqref="J13:P13 J50:P50 L55:P55 M51:M53 M14:M16 J18:P22 J24:P26 J28:K29 L28:P30 L56:L59" xr:uid="{81114C58-BC40-4FAA-A57E-6C9A45C10250}">
      <formula1>0</formula1>
    </dataValidation>
    <dataValidation type="whole" allowBlank="1" showInputMessage="1" showErrorMessage="1" errorTitle="ERROR" error="Por favor ingrese solo Números." promptTitle="Registro" prompt="Solo excepciones normativas" sqref="P56 L14 O14:P14 M56:N56 L51 N51:P51" xr:uid="{A1A00083-E0DF-4DF4-BBB3-A61D05C242B7}">
      <formula1>0</formula1>
      <formula2>100000000000000</formula2>
    </dataValidation>
    <dataValidation type="whole" allowBlank="1" showInputMessage="1" showErrorMessage="1" errorTitle="ERROR" error="Por favor ingrese solo Números." promptTitle="Registro" prompt="Solo excepciones normativas_x000a_" sqref="N14" xr:uid="{C7CF4007-36A1-4909-90D8-0CE284EFC471}">
      <formula1>0</formula1>
      <formula2>100000000000000</formula2>
    </dataValidation>
    <dataValidation type="custom" allowBlank="1" showErrorMessage="1" errorTitle="ERROR" error="Por favor ingrese solo Números (Máximo 3 decimales)." promptTitle="Registro:" prompt="Recuerde registrar en Kilogramos." sqref="E16:F16 D92:F94 E53:G53 E59:G59 K92:M94 E61:G63" xr:uid="{9D965267-2AC4-4719-BB4A-A6BE90E75D28}">
      <formula1>IF(ISNUMBER(D16),IFERROR(LEN(RIGHT(D16,LEN(D16)-FIND(",",D16))),0),4)&lt;=3</formula1>
    </dataValidation>
    <dataValidation type="whole" operator="greaterThanOrEqual" allowBlank="1" showInputMessage="1" showErrorMessage="1" sqref="N37 L37:M38 G37:K40 G42:R42 P37:R37 O38:R38" xr:uid="{E90B7249-5730-424A-B842-D14EDA134950}">
      <formula1>0</formula1>
    </dataValidation>
    <dataValidation type="whole" operator="greaterThanOrEqual" allowBlank="1" showErrorMessage="1" prompt="Sólo excepciones de acuerdo a Norma Técnica." sqref="L39:M39" xr:uid="{F7B1DFF3-A447-4BC9-BAE1-EA5DADFF3D00}">
      <formula1>0</formula1>
    </dataValidation>
    <dataValidation type="whole" operator="greaterThanOrEqual" allowBlank="1" showInputMessage="1" showErrorMessage="1" prompt="Sólo excepciones normativas" sqref="L40:M40" xr:uid="{394AD015-1E29-480C-A342-DD92CBB19AC0}">
      <formula1>0</formula1>
    </dataValidation>
    <dataValidation type="whole" allowBlank="1" showInputMessage="1" showErrorMessage="1" errorTitle="ERROR" error="Por favor ingrese solo Números." promptTitle="Registro " prompt="Solo excepciones normativas" sqref="O56" xr:uid="{B952D6E0-51FE-4339-9C74-13F4D1C42E93}">
      <formula1>0</formula1>
      <formula2>100000000000000</formula2>
    </dataValidation>
    <dataValidation type="custom" allowBlank="1" showInputMessage="1" showErrorMessage="1" errorTitle="ERROR" error="Por favor ingrese solo Números (Máximo 3 decimales)." promptTitle="Registro:" prompt="Recuerde registrar en Kilogramos." sqref="E65:I66" xr:uid="{C0640055-3AC4-4EF7-A3F5-1BDE8E32EB90}">
      <formula1>IF(ISNUMBER(E65),IFERROR(LEN(RIGHT(E65,LEN(E65)-FIND(",",E65))),0),4)&lt;=3</formula1>
    </dataValidation>
    <dataValidation type="custom" allowBlank="1" showInputMessage="1" showErrorMessage="1" errorTitle="ERROR" error="Por favor ingrese solo Números (Máximo 3 decimales)." prompt="Solo excepciones normativas" sqref="J65:J66" xr:uid="{E6BE3AA0-C8B8-46A6-86DE-A8E4B88F19B2}">
      <formula1>IF(ISNUMBER(J65),IFERROR(LEN(RIGHT(J65,LEN(J65)-FIND(",",J65))),0),4)&lt;=3</formula1>
    </dataValidation>
    <dataValidation type="custom" allowBlank="1" showInputMessage="1" showErrorMessage="1" errorTitle="ERROR" error="Por favor ingrese solo Números (Máximo 3 decimales)." prompt="Sólo excepciones normativas" sqref="K65:K66" xr:uid="{ACA004AB-2F28-4103-A20D-8925DD8B258D}">
      <formula1>IF(ISNUMBER(K65),IFERROR(LEN(RIGHT(K65,LEN(K65)-FIND(",",K65))),0),4)&lt;=3</formula1>
    </dataValidation>
    <dataValidation type="whole" operator="greaterThanOrEqual" allowBlank="1" showErrorMessage="1" errorTitle="ERROR" error="Por favor ingrese solo Números." prompt="Sólo excepciones de acuerdo a Norma Técnica." sqref="L77:M77" xr:uid="{643362A6-D838-47FD-AB82-705217754FF2}">
      <formula1>0</formula1>
    </dataValidation>
    <dataValidation type="whole" operator="greaterThanOrEqual" allowBlank="1" showInputMessage="1" showErrorMessage="1" errorTitle="ERROR" error="Por favor ingrese solo Números." prompt="Sólo excepciones normativas" sqref="L78:M78" xr:uid="{9EADAB80-ABF6-46CA-A310-DF9C42D869C6}">
      <formula1>0</formula1>
    </dataValidation>
    <dataValidation type="decimal" allowBlank="1" showInputMessage="1" showErrorMessage="1" errorTitle="ERROR" error="Por favor ingrese solo Números." sqref="H92:J94 D95:O95 G87:J91 N87:O94" xr:uid="{94F14088-3963-4A35-9933-F9AE15A2D44E}">
      <formula1>0</formula1>
      <formula2>100000000000000</formula2>
    </dataValidation>
    <dataValidation allowBlank="1" showInputMessage="1" errorTitle="ERROR" error="Por favor ingrese solo Números." sqref="S75:X80 S37:S40 S42" xr:uid="{CD9A0AE8-791B-4C4E-9C18-0C3BA31C5D15}"/>
    <dataValidation allowBlank="1" showInputMessage="1" showErrorMessage="1" errorTitle="ERROR" error="Por favor ingrese solo Números." sqref="B39 B77:B78 P71:P74 Q72:R74 Q34:R36 E33:F36 E71:F74 C87:C89 AB1:AE8 AB32:AE32 N9:N12 N46:N49 P33:P36 Z84:AC95 O47:P49 Q14:Q15 B61:B67 E85:E86 H85:J85 AB96:AE1048576 C91:C95 O10:P12 AB81:AE83 AI38:AK40 AC71:AF74 AC33:AF36 AB37:AB42 Z9:AC9 AI52:AL52 AH80:AN80 AB14:AF15 AA10:AA31 AB43:AE70 AI13:AI16 S41 AB10:AD13 AH38:AH41 AC39:AG41 AL37:AN40 AI37:AJ37 AA75:AB80 AH42:AN42 AI76:AK78 AH76:AH79 AC77:AG79 AL75:AN78 Q52 B68:C68 B79:C79 B87:B95 AI75:AJ75 AB16:AD31 AJ14:AM15" xr:uid="{1FEA84DB-A7D8-4CB2-A04B-603C1D399E81}"/>
    <dataValidation type="custom" allowBlank="1" showInputMessage="1" showErrorMessage="1" errorTitle="ERROR" error="Por favor ingrese solo Números." sqref="G92:G94" xr:uid="{87E9B2F5-97C2-4463-93E1-B64789940657}">
      <formula1>MOD(F92,0.5)=0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FBDB-3049-430A-A562-3C064622A751}">
  <dimension ref="A1:AD210"/>
  <sheetViews>
    <sheetView topLeftCell="B13" workbookViewId="0">
      <selection sqref="A1:A1048576"/>
    </sheetView>
  </sheetViews>
  <sheetFormatPr baseColWidth="10" defaultColWidth="11.7109375" defaultRowHeight="10.5" x14ac:dyDescent="0.15"/>
  <cols>
    <col min="1" max="1" width="17.7109375" style="95" hidden="1" customWidth="1"/>
    <col min="2" max="2" width="52.140625" style="95" customWidth="1"/>
    <col min="3" max="3" width="15.5703125" style="95" customWidth="1"/>
    <col min="4" max="4" width="18.28515625" style="95" customWidth="1"/>
    <col min="5" max="5" width="14.28515625" style="95" customWidth="1"/>
    <col min="6" max="6" width="11.5703125" style="95" customWidth="1"/>
    <col min="7" max="7" width="15.7109375" style="95" customWidth="1"/>
    <col min="8" max="8" width="13.7109375" style="95" customWidth="1"/>
    <col min="9" max="9" width="14.85546875" style="95" customWidth="1"/>
    <col min="10" max="10" width="15.140625" style="95" customWidth="1"/>
    <col min="11" max="11" width="12.7109375" style="95" customWidth="1"/>
    <col min="12" max="12" width="11.5703125" style="95" customWidth="1"/>
    <col min="13" max="13" width="14.7109375" style="95" customWidth="1"/>
    <col min="14" max="14" width="11" style="95" customWidth="1"/>
    <col min="15" max="16" width="10.85546875" style="95" customWidth="1"/>
    <col min="17" max="18" width="11.7109375" style="95"/>
    <col min="19" max="21" width="11.28515625" style="95" customWidth="1"/>
    <col min="22" max="27" width="14" style="95" customWidth="1"/>
    <col min="28" max="30" width="14" style="95" hidden="1" customWidth="1"/>
    <col min="31" max="40" width="14" style="95" customWidth="1"/>
    <col min="41" max="41" width="13" style="95" customWidth="1"/>
    <col min="42" max="16384" width="11.7109375" style="95"/>
  </cols>
  <sheetData>
    <row r="1" spans="1:30" s="46" customFormat="1" ht="12.75" customHeight="1" x14ac:dyDescent="0.15">
      <c r="B1" s="47" t="s">
        <v>12</v>
      </c>
    </row>
    <row r="2" spans="1:30" s="46" customFormat="1" ht="12.75" customHeight="1" x14ac:dyDescent="0.15">
      <c r="B2" s="47" t="s">
        <v>59</v>
      </c>
    </row>
    <row r="3" spans="1:30" s="46" customFormat="1" ht="12.75" customHeight="1" x14ac:dyDescent="0.2">
      <c r="B3" s="47" t="s">
        <v>60</v>
      </c>
      <c r="E3" s="49"/>
    </row>
    <row r="4" spans="1:30" s="46" customFormat="1" ht="12.75" customHeight="1" x14ac:dyDescent="0.15">
      <c r="B4" s="47" t="s">
        <v>61</v>
      </c>
    </row>
    <row r="5" spans="1:30" s="46" customFormat="1" ht="12.75" customHeight="1" x14ac:dyDescent="0.15">
      <c r="B5" s="47" t="s">
        <v>62</v>
      </c>
    </row>
    <row r="6" spans="1:30" s="91" customFormat="1" ht="17.25" customHeight="1" x14ac:dyDescent="0.15">
      <c r="B6" s="47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30" s="91" customFormat="1" ht="36" customHeight="1" x14ac:dyDescent="0.15">
      <c r="B7" s="509" t="s">
        <v>127</v>
      </c>
      <c r="C7" s="509"/>
      <c r="D7" s="509"/>
      <c r="E7" s="509"/>
      <c r="F7" s="509"/>
      <c r="G7" s="509"/>
      <c r="H7" s="509"/>
      <c r="I7" s="94"/>
      <c r="J7" s="94"/>
      <c r="K7" s="94"/>
      <c r="L7" s="94"/>
      <c r="M7" s="94"/>
      <c r="N7" s="94"/>
      <c r="O7" s="94"/>
      <c r="P7" s="94"/>
      <c r="Q7" s="94"/>
    </row>
    <row r="8" spans="1:30" s="91" customFormat="1" ht="20.25" customHeight="1" x14ac:dyDescent="0.15">
      <c r="B8" s="93"/>
      <c r="C8" s="93"/>
      <c r="D8" s="93"/>
      <c r="E8" s="93"/>
      <c r="F8" s="93"/>
      <c r="G8" s="93"/>
      <c r="H8" s="93"/>
      <c r="I8" s="94"/>
      <c r="J8" s="94"/>
      <c r="K8" s="94"/>
      <c r="L8" s="94"/>
      <c r="M8" s="94"/>
      <c r="N8" s="94"/>
      <c r="O8" s="94"/>
      <c r="P8" s="94"/>
      <c r="Q8" s="94"/>
    </row>
    <row r="9" spans="1:30" ht="26.25" customHeight="1" x14ac:dyDescent="0.15">
      <c r="B9" s="508" t="s">
        <v>128</v>
      </c>
      <c r="C9" s="508"/>
      <c r="D9" s="508"/>
    </row>
    <row r="10" spans="1:30" ht="18" customHeight="1" x14ac:dyDescent="0.15">
      <c r="B10" s="84" t="s">
        <v>129</v>
      </c>
      <c r="C10" s="84" t="s">
        <v>130</v>
      </c>
      <c r="D10" s="96" t="s">
        <v>131</v>
      </c>
    </row>
    <row r="11" spans="1:30" ht="18" customHeight="1" x14ac:dyDescent="0.15">
      <c r="A11" s="97">
        <v>16090300</v>
      </c>
      <c r="B11" s="98" t="s">
        <v>132</v>
      </c>
      <c r="C11" s="99">
        <f t="array" ref="C11">IFERROR(VLOOKUP($A11,Filtro07!A5:Q50,2,FALSE),0)</f>
        <v>188932</v>
      </c>
      <c r="D11" s="99">
        <f t="array" ref="D11">IFERROR(VLOOKUP($A11,Filtro07!A5:Q50,3,FALSE),0)</f>
        <v>188916</v>
      </c>
      <c r="E11" s="95" t="str">
        <f>$AB11</f>
        <v xml:space="preserve">La cantidad distribuída de Sopa/Crema es distinta a la cantidad distribuída de Bebida Láctea.- </v>
      </c>
      <c r="AB11" s="100" t="str">
        <f>IF(C11&lt;&gt;D11,"La cantidad distribuída de Sopa/Crema es distinta a la cantidad distribuída de Bebida Láctea.- ","")</f>
        <v xml:space="preserve">La cantidad distribuída de Sopa/Crema es distinta a la cantidad distribuída de Bebida Láctea.- </v>
      </c>
      <c r="AD11" s="101">
        <f>IF($C11&lt;&gt;$D11,1,0)</f>
        <v>1</v>
      </c>
    </row>
    <row r="12" spans="1:30" ht="18" customHeight="1" x14ac:dyDescent="0.15">
      <c r="A12" s="97">
        <v>16200210</v>
      </c>
      <c r="B12" s="102" t="s">
        <v>133</v>
      </c>
      <c r="C12" s="99">
        <f t="array" ref="C12">IFERROR(VLOOKUP($A12,Filtro07!A6:Q51,2,FALSE),0)</f>
        <v>15341</v>
      </c>
      <c r="D12" s="99">
        <f t="array" ref="D12">IFERROR(VLOOKUP($A12,Filtro07!A6:Q51,3,FALSE),0)</f>
        <v>15342</v>
      </c>
      <c r="E12" s="95" t="str">
        <f t="shared" ref="E12:E15" si="0">$AB12</f>
        <v xml:space="preserve">La cantidad distribuída de Sopa/Crema es distinta a la cantidad distribuída de Bebida Láctea.- </v>
      </c>
      <c r="AB12" s="100" t="str">
        <f t="shared" ref="AB12:AB13" si="1">IF(C12&lt;&gt;D12,"La cantidad distribuída de Sopa/Crema es distinta a la cantidad distribuída de Bebida Láctea.- ","")</f>
        <v xml:space="preserve">La cantidad distribuída de Sopa/Crema es distinta a la cantidad distribuída de Bebida Láctea.- </v>
      </c>
      <c r="AD12" s="101">
        <f t="shared" ref="AD12:AD15" si="2">IF($C12&lt;&gt;$D12,1,0)</f>
        <v>1</v>
      </c>
    </row>
    <row r="13" spans="1:30" ht="21" x14ac:dyDescent="0.15">
      <c r="A13" s="97">
        <v>16090500</v>
      </c>
      <c r="B13" s="103" t="s">
        <v>134</v>
      </c>
      <c r="C13" s="99">
        <f t="array" ref="C13">IFERROR(VLOOKUP($A13,Filtro07!A7:Q52,2,FALSE),0)</f>
        <v>252</v>
      </c>
      <c r="D13" s="99">
        <f t="array" ref="D13">IFERROR(VLOOKUP($A13,Filtro07!A7:Q52,3,FALSE),0)</f>
        <v>252</v>
      </c>
      <c r="E13" s="95" t="str">
        <f t="shared" si="0"/>
        <v/>
      </c>
      <c r="AB13" s="100" t="str">
        <f t="shared" si="1"/>
        <v/>
      </c>
      <c r="AD13" s="101">
        <f t="shared" si="2"/>
        <v>0</v>
      </c>
    </row>
    <row r="14" spans="1:30" ht="18" customHeight="1" x14ac:dyDescent="0.15">
      <c r="A14" s="97">
        <v>16090600</v>
      </c>
      <c r="B14" s="104" t="s">
        <v>135</v>
      </c>
      <c r="C14" s="99">
        <f t="array" ref="C14">IFERROR(VLOOKUP($A14,Filtro07!A8:Q53,2,FALSE),0)</f>
        <v>45</v>
      </c>
      <c r="D14" s="99">
        <f t="array" ref="D14">IFERROR(VLOOKUP($A14,Filtro07!A8:Q53,3,FALSE),0)</f>
        <v>45</v>
      </c>
      <c r="E14" s="95" t="str">
        <f t="shared" si="0"/>
        <v/>
      </c>
      <c r="AB14" s="100" t="str">
        <f>IF(C14&lt;&gt;D14,"La cantidad distribuída de Sopa/Crema es distinta a la cantidad distribuída de Bebida Láctea.- ","")</f>
        <v/>
      </c>
      <c r="AD14" s="101">
        <f t="shared" si="2"/>
        <v>0</v>
      </c>
    </row>
    <row r="15" spans="1:30" ht="18" customHeight="1" x14ac:dyDescent="0.15">
      <c r="A15" s="97">
        <v>16090100</v>
      </c>
      <c r="B15" s="105" t="s">
        <v>136</v>
      </c>
      <c r="C15" s="99">
        <f t="array" ref="C15">IFERROR(VLOOKUP($A15,Filtro07!A9:Q54,2,FALSE),0)</f>
        <v>1717</v>
      </c>
      <c r="D15" s="99">
        <f t="array" ref="D15">IFERROR(VLOOKUP($A15,Filtro07!A9:Q54,3,FALSE),0)</f>
        <v>1717</v>
      </c>
      <c r="E15" s="95" t="str">
        <f t="shared" si="0"/>
        <v/>
      </c>
      <c r="I15" s="106"/>
      <c r="AB15" s="100" t="str">
        <f t="shared" ref="AB15" si="3">IF(C15&lt;&gt;D15,"La cantidad distribuída de Sopa/Crema es distinta a la cantidad distribuída de Bebida Láctea.- ","")</f>
        <v/>
      </c>
      <c r="AD15" s="101">
        <f t="shared" si="2"/>
        <v>0</v>
      </c>
    </row>
    <row r="16" spans="1:30" ht="18" customHeight="1" x14ac:dyDescent="0.15">
      <c r="A16" s="107"/>
      <c r="B16" s="108" t="s">
        <v>101</v>
      </c>
      <c r="C16" s="109">
        <f>SUM(C11:C15)</f>
        <v>206287</v>
      </c>
      <c r="D16" s="110">
        <f>SUM(D11:D15)</f>
        <v>206272</v>
      </c>
    </row>
    <row r="17" spans="1:30" ht="26.25" customHeight="1" x14ac:dyDescent="0.15">
      <c r="B17" s="111"/>
      <c r="C17" s="112"/>
      <c r="D17" s="113"/>
    </row>
    <row r="18" spans="1:30" ht="30" customHeight="1" x14ac:dyDescent="0.15">
      <c r="B18" s="508" t="s">
        <v>137</v>
      </c>
      <c r="C18" s="508"/>
      <c r="D18" s="508"/>
      <c r="E18" s="508"/>
      <c r="F18" s="91"/>
      <c r="G18" s="91"/>
      <c r="H18" s="91"/>
      <c r="I18" s="91"/>
      <c r="J18" s="91"/>
      <c r="K18" s="91"/>
      <c r="L18" s="91"/>
    </row>
    <row r="19" spans="1:30" ht="18" customHeight="1" x14ac:dyDescent="0.15">
      <c r="B19" s="491" t="s">
        <v>129</v>
      </c>
      <c r="C19" s="493" t="s">
        <v>138</v>
      </c>
      <c r="D19" s="494"/>
      <c r="E19" s="495"/>
    </row>
    <row r="20" spans="1:30" ht="18" customHeight="1" x14ac:dyDescent="0.15">
      <c r="B20" s="492"/>
      <c r="C20" s="114" t="s">
        <v>67</v>
      </c>
      <c r="D20" s="115" t="s">
        <v>139</v>
      </c>
      <c r="E20" s="116" t="s">
        <v>140</v>
      </c>
    </row>
    <row r="21" spans="1:30" ht="18" customHeight="1" x14ac:dyDescent="0.15">
      <c r="A21" s="97">
        <v>16100300</v>
      </c>
      <c r="B21" s="117" t="s">
        <v>141</v>
      </c>
      <c r="C21" s="118">
        <f t="array" ref="C21">IFERROR(VLOOKUP($A21,Filtro07!A5:Q50,2,FALSE),0)</f>
        <v>189364</v>
      </c>
      <c r="D21" s="119">
        <f t="array" ref="D21">IFERROR(VLOOKUP($A21,Filtro07!A5:Q50,3,FALSE),0)</f>
        <v>78786</v>
      </c>
      <c r="E21" s="99">
        <f t="array" ref="E21">IFERROR(VLOOKUP($A21,Filtro07!A5:Q50,4,FALSE),0)</f>
        <v>110669</v>
      </c>
      <c r="F21" s="95" t="str">
        <f>$AB21</f>
        <v xml:space="preserve"> No olvide que el Nº de personas que retiran debe ser igual al promedio de Kilos que retiran en Seccion A.</v>
      </c>
      <c r="AB21" s="100" t="str">
        <f>IF(((C11+D11)/2)&lt;&gt;((D21+E21))," No olvide que el Nº de personas que retiran debe ser igual al promedio de Kilos que retiran en Seccion A.","")</f>
        <v xml:space="preserve"> No olvide que el Nº de personas que retiran debe ser igual al promedio de Kilos que retiran en Seccion A.</v>
      </c>
      <c r="AD21" s="101">
        <f>IF(((C11+D11)/2)&lt;&gt;((D21+E21)),1,0)</f>
        <v>1</v>
      </c>
    </row>
    <row r="22" spans="1:30" ht="18" customHeight="1" x14ac:dyDescent="0.15">
      <c r="A22" s="97">
        <v>16200220</v>
      </c>
      <c r="B22" s="120" t="s">
        <v>133</v>
      </c>
      <c r="C22" s="118">
        <f t="array" ref="C22">IFERROR(VLOOKUP($A22,Filtro07!A6:Q51,2,FALSE),0)</f>
        <v>15357</v>
      </c>
      <c r="D22" s="119">
        <f t="array" ref="D22">IFERROR(VLOOKUP($A22,Filtro07!A6:Q51,3,FALSE),0)</f>
        <v>5566</v>
      </c>
      <c r="E22" s="99">
        <f t="array" ref="E22">IFERROR(VLOOKUP($A22,Filtro07!A6:Q51,4,FALSE),0)</f>
        <v>9791</v>
      </c>
      <c r="F22" s="95" t="str">
        <f>$AB22</f>
        <v xml:space="preserve"> No olvide que el Nº de personas que retiran debe ser igual al promedio de Kilos que retiran en Seccion A.</v>
      </c>
      <c r="AB22" s="100" t="str">
        <f t="shared" ref="AB22:AB25" si="4">IF(((C12+D12)/2)&lt;&gt;((D22+E22))," No olvide que el Nº de personas que retiran debe ser igual al promedio de Kilos que retiran en Seccion A.","")</f>
        <v xml:space="preserve"> No olvide que el Nº de personas que retiran debe ser igual al promedio de Kilos que retiran en Seccion A.</v>
      </c>
      <c r="AD22" s="101">
        <f t="shared" ref="AD22:AD25" si="5">IF(((C12+D12)/2)&lt;&gt;((D22+E22)),1,0)</f>
        <v>1</v>
      </c>
    </row>
    <row r="23" spans="1:30" ht="26.25" customHeight="1" x14ac:dyDescent="0.15">
      <c r="A23" s="97">
        <v>16100600</v>
      </c>
      <c r="B23" s="121" t="s">
        <v>134</v>
      </c>
      <c r="C23" s="118">
        <f t="array" ref="C23">IFERROR(VLOOKUP($A23,Filtro07!A7:Q52,2,FALSE),0)</f>
        <v>252</v>
      </c>
      <c r="D23" s="119">
        <f t="array" ref="D23">IFERROR(VLOOKUP($A23,Filtro07!A7:Q52,3,FALSE),0)</f>
        <v>94</v>
      </c>
      <c r="E23" s="99">
        <f t="array" ref="E23">IFERROR(VLOOKUP($A23,Filtro07!A7:Q52,4,FALSE),0)</f>
        <v>158</v>
      </c>
      <c r="F23" s="95" t="str">
        <f>$AB23</f>
        <v/>
      </c>
      <c r="AB23" s="100" t="str">
        <f t="shared" si="4"/>
        <v/>
      </c>
      <c r="AD23" s="101">
        <f t="shared" si="5"/>
        <v>0</v>
      </c>
    </row>
    <row r="24" spans="1:30" ht="18" customHeight="1" x14ac:dyDescent="0.15">
      <c r="A24" s="97">
        <v>16100700</v>
      </c>
      <c r="B24" s="122" t="s">
        <v>135</v>
      </c>
      <c r="C24" s="118">
        <f t="array" ref="C24">IFERROR(VLOOKUP($A24,Filtro07!A8:Q53,2,FALSE),0)</f>
        <v>31</v>
      </c>
      <c r="D24" s="119">
        <f t="array" ref="D24">IFERROR(VLOOKUP($A24,Filtro07!A8:Q53,3,FALSE),0)</f>
        <v>26</v>
      </c>
      <c r="E24" s="99">
        <f t="array" ref="E24">IFERROR(VLOOKUP($A24,Filtro07!A8:Q53,4,FALSE),0)</f>
        <v>5</v>
      </c>
      <c r="F24" s="95" t="str">
        <f>$AB24</f>
        <v xml:space="preserve"> No olvide que el Nº de personas que retiran debe ser igual al promedio de Kilos que retiran en Seccion A.</v>
      </c>
      <c r="AB24" s="100" t="str">
        <f t="shared" si="4"/>
        <v xml:space="preserve"> No olvide que el Nº de personas que retiran debe ser igual al promedio de Kilos que retiran en Seccion A.</v>
      </c>
      <c r="AD24" s="101">
        <f t="shared" si="5"/>
        <v>1</v>
      </c>
    </row>
    <row r="25" spans="1:30" ht="18" customHeight="1" x14ac:dyDescent="0.15">
      <c r="A25" s="97">
        <v>16100100</v>
      </c>
      <c r="B25" s="123" t="s">
        <v>136</v>
      </c>
      <c r="C25" s="118">
        <f t="array" ref="C25">IFERROR(VLOOKUP($A25,Filtro07!A9:Q54,2,FALSE),0)</f>
        <v>1731</v>
      </c>
      <c r="D25" s="119">
        <f t="array" ref="D25">IFERROR(VLOOKUP($A25,Filtro07!A9:Q54,3,FALSE),0)</f>
        <v>802</v>
      </c>
      <c r="E25" s="99">
        <f t="array" ref="E25">IFERROR(VLOOKUP($A25,Filtro07!A9:Q54,4,FALSE),0)</f>
        <v>929</v>
      </c>
      <c r="F25" s="95" t="str">
        <f>$AB25</f>
        <v xml:space="preserve"> No olvide que el Nº de personas que retiran debe ser igual al promedio de Kilos que retiran en Seccion A.</v>
      </c>
      <c r="AB25" s="100" t="str">
        <f t="shared" si="4"/>
        <v xml:space="preserve"> No olvide que el Nº de personas que retiran debe ser igual al promedio de Kilos que retiran en Seccion A.</v>
      </c>
      <c r="AD25" s="101">
        <f t="shared" si="5"/>
        <v>1</v>
      </c>
    </row>
    <row r="26" spans="1:30" ht="18" customHeight="1" x14ac:dyDescent="0.15">
      <c r="A26" s="107"/>
      <c r="B26" s="108" t="s">
        <v>101</v>
      </c>
      <c r="C26" s="124">
        <f>SUM(C21:C25)</f>
        <v>206735</v>
      </c>
      <c r="D26" s="125">
        <f>SUM(D21:D25)</f>
        <v>85274</v>
      </c>
      <c r="E26" s="126">
        <f>SUM(E21:E25)</f>
        <v>121552</v>
      </c>
      <c r="F26" s="127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Y26" s="128"/>
      <c r="Z26" s="128"/>
      <c r="AA26" s="128"/>
      <c r="AB26" s="128"/>
      <c r="AC26" s="128"/>
      <c r="AD26" s="128"/>
    </row>
    <row r="27" spans="1:30" ht="22.5" customHeight="1" x14ac:dyDescent="0.15">
      <c r="B27" s="111"/>
      <c r="C27" s="129"/>
      <c r="D27" s="130"/>
      <c r="E27" s="130"/>
      <c r="F27" s="127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Y27" s="128"/>
      <c r="Z27" s="128"/>
      <c r="AA27" s="128"/>
      <c r="AB27" s="128"/>
      <c r="AC27" s="128"/>
      <c r="AD27" s="128"/>
    </row>
    <row r="28" spans="1:30" ht="25.5" customHeight="1" x14ac:dyDescent="0.15">
      <c r="B28" s="508" t="s">
        <v>142</v>
      </c>
      <c r="C28" s="508"/>
      <c r="D28" s="508"/>
      <c r="E28" s="508"/>
      <c r="F28" s="508"/>
      <c r="G28" s="508"/>
      <c r="H28" s="508"/>
      <c r="I28" s="508"/>
      <c r="J28" s="508"/>
      <c r="K28" s="508"/>
      <c r="L28" s="508"/>
    </row>
    <row r="29" spans="1:30" s="131" customFormat="1" ht="18" customHeight="1" x14ac:dyDescent="0.15">
      <c r="B29" s="491" t="s">
        <v>66</v>
      </c>
      <c r="C29" s="491" t="s">
        <v>143</v>
      </c>
      <c r="D29" s="497" t="s">
        <v>111</v>
      </c>
      <c r="E29" s="498"/>
      <c r="F29" s="491" t="s">
        <v>144</v>
      </c>
      <c r="G29" s="499" t="s">
        <v>113</v>
      </c>
      <c r="H29" s="500"/>
      <c r="I29" s="500"/>
      <c r="J29" s="500"/>
      <c r="K29" s="501"/>
      <c r="L29" s="491" t="s">
        <v>114</v>
      </c>
    </row>
    <row r="30" spans="1:30" s="131" customFormat="1" ht="18" customHeight="1" x14ac:dyDescent="0.15">
      <c r="B30" s="496"/>
      <c r="C30" s="496"/>
      <c r="D30" s="504" t="s">
        <v>115</v>
      </c>
      <c r="E30" s="506" t="s">
        <v>116</v>
      </c>
      <c r="F30" s="496"/>
      <c r="G30" s="403" t="s">
        <v>145</v>
      </c>
      <c r="H30" s="385" t="s">
        <v>118</v>
      </c>
      <c r="I30" s="409" t="s">
        <v>146</v>
      </c>
      <c r="J30" s="398" t="s">
        <v>120</v>
      </c>
      <c r="K30" s="400" t="s">
        <v>147</v>
      </c>
      <c r="L30" s="502"/>
    </row>
    <row r="31" spans="1:30" s="131" customFormat="1" ht="18" customHeight="1" x14ac:dyDescent="0.15">
      <c r="B31" s="492"/>
      <c r="C31" s="492"/>
      <c r="D31" s="505"/>
      <c r="E31" s="507"/>
      <c r="F31" s="492"/>
      <c r="G31" s="405"/>
      <c r="H31" s="386"/>
      <c r="I31" s="392"/>
      <c r="J31" s="402"/>
      <c r="K31" s="462"/>
      <c r="L31" s="503"/>
    </row>
    <row r="32" spans="1:30" ht="18" customHeight="1" x14ac:dyDescent="0.15">
      <c r="A32" s="107"/>
      <c r="B32" s="132" t="s">
        <v>130</v>
      </c>
      <c r="C32" s="133"/>
      <c r="D32" s="134"/>
      <c r="E32" s="135"/>
      <c r="F32" s="136">
        <f>SUM(C32:E32)</f>
        <v>0</v>
      </c>
      <c r="G32" s="137">
        <f>C16</f>
        <v>206287</v>
      </c>
      <c r="H32" s="134"/>
      <c r="I32" s="138"/>
      <c r="J32" s="139"/>
      <c r="K32" s="140">
        <f>SUM(G32:J32)</f>
        <v>206287</v>
      </c>
      <c r="L32" s="141">
        <f>F32-K32</f>
        <v>-206287</v>
      </c>
      <c r="M32" s="76"/>
      <c r="V32" s="142"/>
    </row>
    <row r="33" spans="1:22" ht="18" customHeight="1" x14ac:dyDescent="0.15">
      <c r="A33" s="107"/>
      <c r="B33" s="143" t="s">
        <v>148</v>
      </c>
      <c r="C33" s="133"/>
      <c r="D33" s="134"/>
      <c r="E33" s="135"/>
      <c r="F33" s="144">
        <f>SUM(C33:E33)</f>
        <v>0</v>
      </c>
      <c r="G33" s="144">
        <f>D16</f>
        <v>206272</v>
      </c>
      <c r="H33" s="134"/>
      <c r="I33" s="138"/>
      <c r="J33" s="139"/>
      <c r="K33" s="145">
        <f>SUM(G33:J33)</f>
        <v>206272</v>
      </c>
      <c r="L33" s="146">
        <f>F33-K33</f>
        <v>-206272</v>
      </c>
      <c r="M33" s="76"/>
      <c r="V33" s="142"/>
    </row>
    <row r="34" spans="1:22" ht="23.25" customHeight="1" x14ac:dyDescent="0.15">
      <c r="B34" s="147"/>
      <c r="C34" s="148"/>
      <c r="D34" s="148"/>
      <c r="E34" s="148"/>
      <c r="F34" s="149"/>
      <c r="G34" s="150"/>
      <c r="H34" s="150"/>
      <c r="I34" s="150"/>
      <c r="J34" s="150"/>
      <c r="K34" s="151"/>
      <c r="L34" s="151"/>
      <c r="M34" s="152"/>
      <c r="V34" s="142"/>
    </row>
    <row r="35" spans="1:22" ht="32.25" customHeight="1" x14ac:dyDescent="0.2">
      <c r="B35" s="490" t="s">
        <v>149</v>
      </c>
      <c r="C35" s="490"/>
      <c r="D35" s="490"/>
      <c r="E35" s="490"/>
      <c r="F35" s="490"/>
      <c r="G35" s="490"/>
      <c r="J35" s="153"/>
      <c r="K35" s="153"/>
      <c r="L35" s="153"/>
      <c r="M35" s="153"/>
      <c r="N35" s="153"/>
      <c r="O35" s="153"/>
      <c r="P35" s="153"/>
    </row>
    <row r="36" spans="1:22" ht="18" customHeight="1" x14ac:dyDescent="0.2">
      <c r="B36" s="491" t="s">
        <v>129</v>
      </c>
      <c r="C36" s="493" t="s">
        <v>138</v>
      </c>
      <c r="D36" s="494"/>
      <c r="E36" s="495"/>
      <c r="F36" s="153"/>
      <c r="G36" s="153"/>
      <c r="H36" s="153"/>
      <c r="I36" s="153"/>
    </row>
    <row r="37" spans="1:22" ht="18" customHeight="1" x14ac:dyDescent="0.2">
      <c r="B37" s="492"/>
      <c r="C37" s="114" t="s">
        <v>67</v>
      </c>
      <c r="D37" s="115" t="s">
        <v>139</v>
      </c>
      <c r="E37" s="116" t="s">
        <v>140</v>
      </c>
      <c r="F37" s="153"/>
      <c r="G37" s="153"/>
      <c r="H37" s="153"/>
      <c r="I37" s="153"/>
    </row>
    <row r="38" spans="1:22" ht="18" customHeight="1" x14ac:dyDescent="0.2">
      <c r="A38" s="154">
        <v>16200100</v>
      </c>
      <c r="B38" s="117" t="s">
        <v>141</v>
      </c>
      <c r="C38" s="118">
        <f t="array" ref="C38">IFERROR(VLOOKUP($A38,Filtro07!A5:Q50,2,FALSE),0)</f>
        <v>4175</v>
      </c>
      <c r="D38" s="155">
        <f t="array" ref="D38">IFERROR(VLOOKUP($A38,Filtro07!A5:Q50,3,FALSE),0)</f>
        <v>1930</v>
      </c>
      <c r="E38" s="156">
        <f t="array" ref="E38">IFERROR(VLOOKUP($A38,Filtro07!A5:Q50,4,FALSE),0)</f>
        <v>2245</v>
      </c>
      <c r="F38" s="153"/>
      <c r="G38" s="153"/>
      <c r="H38" s="153"/>
      <c r="I38" s="153"/>
    </row>
    <row r="39" spans="1:22" ht="18" customHeight="1" x14ac:dyDescent="0.2">
      <c r="A39" s="154">
        <v>16200230</v>
      </c>
      <c r="B39" s="120" t="s">
        <v>133</v>
      </c>
      <c r="C39" s="118">
        <f t="array" ref="C39">IFERROR(VLOOKUP($A39,Filtro07!A6:Q51,2,FALSE),0)</f>
        <v>169</v>
      </c>
      <c r="D39" s="155">
        <f t="array" ref="D39">IFERROR(VLOOKUP($A39,Filtro07!A6:Q51,3,FALSE),0)</f>
        <v>52</v>
      </c>
      <c r="E39" s="156">
        <f t="array" ref="E39">IFERROR(VLOOKUP($A39,Filtro07!A6:Q51,4,FALSE),0)</f>
        <v>117</v>
      </c>
      <c r="F39" s="153"/>
      <c r="G39" s="153"/>
      <c r="H39" s="153"/>
      <c r="I39" s="153"/>
    </row>
    <row r="40" spans="1:22" ht="21.75" x14ac:dyDescent="0.2">
      <c r="A40" s="154">
        <v>16200240</v>
      </c>
      <c r="B40" s="121" t="s">
        <v>134</v>
      </c>
      <c r="C40" s="118">
        <f t="array" ref="C40">IFERROR(VLOOKUP($A40,Filtro07!A7:Q52,2,FALSE),0)</f>
        <v>0</v>
      </c>
      <c r="D40" s="155">
        <f t="array" ref="D40">IFERROR(VLOOKUP($A40,Filtro07!A7:Q52,3,FALSE),0)</f>
        <v>0</v>
      </c>
      <c r="E40" s="156">
        <f t="array" ref="E40">IFERROR(VLOOKUP($A40,Filtro07!A7:Q52,4,FALSE),0)</f>
        <v>0</v>
      </c>
      <c r="F40" s="153"/>
      <c r="G40" s="153"/>
      <c r="H40" s="153"/>
      <c r="I40" s="153"/>
    </row>
    <row r="41" spans="1:22" ht="18" customHeight="1" x14ac:dyDescent="0.2">
      <c r="A41" s="154">
        <v>16200200</v>
      </c>
      <c r="B41" s="122" t="s">
        <v>135</v>
      </c>
      <c r="C41" s="118">
        <f t="array" ref="C41">IFERROR(VLOOKUP($A41,Filtro07!A8:Q53,2,FALSE),0)</f>
        <v>0</v>
      </c>
      <c r="D41" s="155">
        <f t="array" ref="D41">IFERROR(VLOOKUP($A41,Filtro07!A8:Q53,3,FALSE),0)</f>
        <v>0</v>
      </c>
      <c r="E41" s="156">
        <f t="array" ref="E41">IFERROR(VLOOKUP($A41,Filtro07!A8:Q53,4,FALSE),0)</f>
        <v>0</v>
      </c>
      <c r="F41" s="153"/>
      <c r="G41" s="153"/>
      <c r="H41" s="153"/>
      <c r="I41" s="153"/>
    </row>
    <row r="42" spans="1:22" ht="18" customHeight="1" x14ac:dyDescent="0.2">
      <c r="A42" s="154">
        <v>16200250</v>
      </c>
      <c r="B42" s="123" t="s">
        <v>136</v>
      </c>
      <c r="C42" s="118">
        <f t="array" ref="C42">IFERROR(VLOOKUP($A42,Filtro07!A9:Q54,2,FALSE),0)</f>
        <v>0</v>
      </c>
      <c r="D42" s="155">
        <f t="array" ref="D42">IFERROR(VLOOKUP($A42,Filtro07!A9:Q54,3,FALSE),0)</f>
        <v>0</v>
      </c>
      <c r="E42" s="156">
        <f t="array" ref="E42">IFERROR(VLOOKUP($A42,Filtro07!A9:Q54,4,FALSE),0)</f>
        <v>0</v>
      </c>
      <c r="F42" s="153"/>
      <c r="G42" s="153"/>
      <c r="H42" s="153"/>
      <c r="I42" s="153"/>
    </row>
    <row r="43" spans="1:22" ht="18" customHeight="1" x14ac:dyDescent="0.2">
      <c r="A43" s="107"/>
      <c r="B43" s="108" t="s">
        <v>101</v>
      </c>
      <c r="C43" s="157">
        <f>SUM(C38:C42)</f>
        <v>4344</v>
      </c>
      <c r="D43" s="125">
        <f>SUM(D38:D42)</f>
        <v>1982</v>
      </c>
      <c r="E43" s="126">
        <f>SUM(E38:E42)</f>
        <v>2362</v>
      </c>
      <c r="F43" s="153"/>
      <c r="G43" s="153"/>
      <c r="H43" s="153"/>
      <c r="I43" s="153"/>
    </row>
    <row r="48" spans="1:22" ht="9.9499999999999993" customHeight="1" x14ac:dyDescent="0.15"/>
    <row r="49" spans="2:2" ht="9.9499999999999993" customHeight="1" x14ac:dyDescent="0.15">
      <c r="B49" s="158"/>
    </row>
    <row r="50" spans="2:2" ht="9.9499999999999993" customHeight="1" x14ac:dyDescent="0.15"/>
    <row r="51" spans="2:2" ht="9.9499999999999993" customHeight="1" x14ac:dyDescent="0.15"/>
    <row r="52" spans="2:2" ht="9.9499999999999993" customHeight="1" x14ac:dyDescent="0.15"/>
    <row r="53" spans="2:2" ht="9.9499999999999993" customHeight="1" x14ac:dyDescent="0.15"/>
    <row r="54" spans="2:2" ht="9.9499999999999993" customHeight="1" x14ac:dyDescent="0.15"/>
    <row r="55" spans="2:2" ht="9.9499999999999993" customHeight="1" x14ac:dyDescent="0.15"/>
    <row r="56" spans="2:2" ht="9.9499999999999993" customHeight="1" x14ac:dyDescent="0.15"/>
    <row r="57" spans="2:2" ht="9.9499999999999993" customHeight="1" x14ac:dyDescent="0.15"/>
    <row r="58" spans="2:2" ht="9.9499999999999993" customHeight="1" x14ac:dyDescent="0.15"/>
    <row r="59" spans="2:2" ht="9.9499999999999993" customHeight="1" x14ac:dyDescent="0.15"/>
    <row r="60" spans="2:2" ht="9.9499999999999993" customHeight="1" x14ac:dyDescent="0.15"/>
    <row r="61" spans="2:2" ht="9.9499999999999993" customHeight="1" x14ac:dyDescent="0.15"/>
    <row r="62" spans="2:2" ht="9.9499999999999993" customHeight="1" x14ac:dyDescent="0.15"/>
    <row r="63" spans="2:2" ht="9.9499999999999993" customHeight="1" x14ac:dyDescent="0.15"/>
    <row r="64" spans="2:2" ht="9.9499999999999993" customHeight="1" x14ac:dyDescent="0.15"/>
    <row r="65" spans="2:2" ht="9.9499999999999993" customHeight="1" x14ac:dyDescent="0.15"/>
    <row r="66" spans="2:2" ht="9.9499999999999993" customHeight="1" x14ac:dyDescent="0.15"/>
    <row r="67" spans="2:2" ht="9.9499999999999993" customHeight="1" x14ac:dyDescent="0.15"/>
    <row r="68" spans="2:2" ht="9.9499999999999993" customHeight="1" x14ac:dyDescent="0.15"/>
    <row r="69" spans="2:2" ht="9.9499999999999993" customHeight="1" x14ac:dyDescent="0.15"/>
    <row r="70" spans="2:2" ht="9.9499999999999993" hidden="1" customHeight="1" x14ac:dyDescent="0.15">
      <c r="B70" s="159">
        <f>SUM(C11:D15,D21:E25,C32:E33,H32:J33,D38:E42)</f>
        <v>623729</v>
      </c>
    </row>
    <row r="71" spans="2:2" ht="9.9499999999999993" hidden="1" customHeight="1" x14ac:dyDescent="0.15">
      <c r="B71" s="160">
        <f>SUM(AD11:AD25)</f>
        <v>6</v>
      </c>
    </row>
    <row r="72" spans="2:2" ht="9.9499999999999993" customHeight="1" x14ac:dyDescent="0.15"/>
    <row r="73" spans="2:2" ht="9.9499999999999993" customHeight="1" x14ac:dyDescent="0.15"/>
    <row r="74" spans="2:2" ht="9.9499999999999993" customHeight="1" x14ac:dyDescent="0.15"/>
    <row r="75" spans="2:2" ht="9.9499999999999993" customHeight="1" x14ac:dyDescent="0.15"/>
    <row r="208" s="95" customFormat="1" ht="13.5" customHeight="1" x14ac:dyDescent="0.15"/>
    <row r="209" s="95" customFormat="1" ht="13.5" customHeight="1" x14ac:dyDescent="0.15"/>
    <row r="210" s="95" customFormat="1" ht="13.5" customHeight="1" x14ac:dyDescent="0.15"/>
  </sheetData>
  <mergeCells count="22">
    <mergeCell ref="B28:L28"/>
    <mergeCell ref="B7:H7"/>
    <mergeCell ref="B9:D9"/>
    <mergeCell ref="B18:E18"/>
    <mergeCell ref="B19:B20"/>
    <mergeCell ref="C19:E19"/>
    <mergeCell ref="L29:L31"/>
    <mergeCell ref="D30:D31"/>
    <mergeCell ref="E30:E31"/>
    <mergeCell ref="G30:G31"/>
    <mergeCell ref="H30:H31"/>
    <mergeCell ref="I30:I31"/>
    <mergeCell ref="J30:J31"/>
    <mergeCell ref="K30:K31"/>
    <mergeCell ref="B35:G35"/>
    <mergeCell ref="B36:B37"/>
    <mergeCell ref="C36:E36"/>
    <mergeCell ref="B29:B31"/>
    <mergeCell ref="C29:C31"/>
    <mergeCell ref="D29:E29"/>
    <mergeCell ref="F29:F31"/>
    <mergeCell ref="G29:K29"/>
  </mergeCells>
  <dataValidations count="4">
    <dataValidation type="whole" operator="greaterThanOrEqual" allowBlank="1" showInputMessage="1" showErrorMessage="1" errorTitle="ERROR" error="Sólo se permiten números enteros." sqref="C11:D15" xr:uid="{3A5BDFBC-4F30-4BB3-9526-68A6F9CA159F}">
      <formula1>0</formula1>
    </dataValidation>
    <dataValidation type="whole" operator="greaterThanOrEqual" allowBlank="1" showInputMessage="1" showErrorMessage="1" errorTitle="ERROR" error="Sólo se permiten enteros." sqref="D21:E25 D38:E42" xr:uid="{D2E7256F-038F-4750-B107-9571CE9F8D66}">
      <formula1>0</formula1>
    </dataValidation>
    <dataValidation type="whole" allowBlank="1" showInputMessage="1" showErrorMessage="1" errorTitle="ERROR" error="Por favor ingrese solo Números." sqref="B5 B1" xr:uid="{36C7B6E4-DBD9-4995-9268-E7A043989185}">
      <formula1>0</formula1>
      <formula2>100000000000000</formula2>
    </dataValidation>
    <dataValidation type="custom" operator="greaterThanOrEqual" allowBlank="1" showInputMessage="1" showErrorMessage="1" errorTitle="ERROR" error="Sólo se permiten enteros o mitades (Ej: 0,5)." sqref="G32:J34 C32:E34" xr:uid="{42351D64-02AD-486C-BD7E-EC309098091E}">
      <formula1>MOD(C32,0.5)=0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2074-80FF-4323-9D38-3BF750DF0078}">
  <dimension ref="A1:Q50"/>
  <sheetViews>
    <sheetView workbookViewId="0">
      <selection activeCell="C1" sqref="C1"/>
    </sheetView>
  </sheetViews>
  <sheetFormatPr baseColWidth="10" defaultRowHeight="15" x14ac:dyDescent="0.25"/>
  <cols>
    <col min="1" max="1" width="17.85546875" style="510" bestFit="1" customWidth="1"/>
    <col min="2" max="18" width="14.28515625" style="510" bestFit="1" customWidth="1"/>
    <col min="19" max="19" width="5" style="510" bestFit="1" customWidth="1"/>
    <col min="20" max="21" width="4" style="510" bestFit="1" customWidth="1"/>
    <col min="22" max="22" width="5" style="510" bestFit="1" customWidth="1"/>
    <col min="23" max="24" width="4" style="510" bestFit="1" customWidth="1"/>
    <col min="25" max="25" width="5" style="510" bestFit="1" customWidth="1"/>
    <col min="26" max="26" width="2" style="510" bestFit="1" customWidth="1"/>
    <col min="27" max="27" width="5" style="510" bestFit="1" customWidth="1"/>
    <col min="28" max="29" width="4" style="510" bestFit="1" customWidth="1"/>
    <col min="30" max="30" width="5" style="510" bestFit="1" customWidth="1"/>
    <col min="31" max="31" width="2" style="510" bestFit="1" customWidth="1"/>
    <col min="32" max="32" width="5" style="510" bestFit="1" customWidth="1"/>
    <col min="33" max="33" width="4" style="510" bestFit="1" customWidth="1"/>
    <col min="34" max="34" width="5" style="510" bestFit="1" customWidth="1"/>
    <col min="35" max="35" width="4" style="510" bestFit="1" customWidth="1"/>
    <col min="36" max="36" width="2" style="510" bestFit="1" customWidth="1"/>
    <col min="37" max="38" width="5" style="510" bestFit="1" customWidth="1"/>
    <col min="39" max="41" width="4" style="510" bestFit="1" customWidth="1"/>
    <col min="42" max="42" width="5" style="510" bestFit="1" customWidth="1"/>
    <col min="43" max="43" width="2" style="510" bestFit="1" customWidth="1"/>
    <col min="44" max="45" width="4" style="510" bestFit="1" customWidth="1"/>
    <col min="46" max="46" width="5" style="510" bestFit="1" customWidth="1"/>
    <col min="47" max="47" width="2" style="510" bestFit="1" customWidth="1"/>
    <col min="48" max="48" width="5" style="510" bestFit="1" customWidth="1"/>
    <col min="49" max="49" width="4" style="510" bestFit="1" customWidth="1"/>
    <col min="50" max="50" width="5" style="510" bestFit="1" customWidth="1"/>
    <col min="51" max="51" width="4" style="510" bestFit="1" customWidth="1"/>
    <col min="52" max="52" width="5" style="510" bestFit="1" customWidth="1"/>
    <col min="53" max="53" width="3" style="510" bestFit="1" customWidth="1"/>
    <col min="54" max="54" width="6" style="510" bestFit="1" customWidth="1"/>
    <col min="55" max="56" width="5" style="510" bestFit="1" customWidth="1"/>
    <col min="57" max="57" width="3" style="510" bestFit="1" customWidth="1"/>
    <col min="58" max="59" width="5" style="510" bestFit="1" customWidth="1"/>
    <col min="60" max="60" width="6" style="510" bestFit="1" customWidth="1"/>
    <col min="61" max="61" width="5" style="510" bestFit="1" customWidth="1"/>
    <col min="62" max="62" width="6" style="510" bestFit="1" customWidth="1"/>
    <col min="63" max="63" width="3" style="510" bestFit="1" customWidth="1"/>
    <col min="64" max="64" width="6" style="510" bestFit="1" customWidth="1"/>
    <col min="65" max="65" width="5" style="510" bestFit="1" customWidth="1"/>
    <col min="66" max="66" width="6" style="510" bestFit="1" customWidth="1"/>
    <col min="67" max="67" width="5" style="510" bestFit="1" customWidth="1"/>
    <col min="68" max="68" width="6" style="510" bestFit="1" customWidth="1"/>
    <col min="69" max="69" width="3" style="510" bestFit="1" customWidth="1"/>
    <col min="70" max="70" width="5" style="510" bestFit="1" customWidth="1"/>
    <col min="71" max="71" width="6" style="510" bestFit="1" customWidth="1"/>
    <col min="72" max="72" width="5" style="510" bestFit="1" customWidth="1"/>
    <col min="73" max="73" width="6" style="510" bestFit="1" customWidth="1"/>
    <col min="74" max="74" width="3" style="510" bestFit="1" customWidth="1"/>
    <col min="75" max="75" width="5" style="510" bestFit="1" customWidth="1"/>
    <col min="76" max="76" width="6" style="510" bestFit="1" customWidth="1"/>
    <col min="77" max="77" width="5" style="510" bestFit="1" customWidth="1"/>
    <col min="78" max="78" width="3" style="510" bestFit="1" customWidth="1"/>
    <col min="79" max="79" width="5" style="510" bestFit="1" customWidth="1"/>
    <col min="80" max="80" width="6" style="510" bestFit="1" customWidth="1"/>
    <col min="81" max="81" width="5" style="510" bestFit="1" customWidth="1"/>
    <col min="82" max="82" width="3" style="510" bestFit="1" customWidth="1"/>
    <col min="83" max="83" width="6" style="510" bestFit="1" customWidth="1"/>
    <col min="84" max="85" width="5" style="510" bestFit="1" customWidth="1"/>
    <col min="86" max="86" width="3" style="510" bestFit="1" customWidth="1"/>
    <col min="87" max="87" width="5" style="510" bestFit="1" customWidth="1"/>
    <col min="88" max="88" width="6" style="510" bestFit="1" customWidth="1"/>
    <col min="89" max="89" width="5" style="510" bestFit="1" customWidth="1"/>
    <col min="90" max="90" width="3" style="510" bestFit="1" customWidth="1"/>
    <col min="91" max="92" width="5" style="510" bestFit="1" customWidth="1"/>
    <col min="93" max="93" width="3" style="510" bestFit="1" customWidth="1"/>
    <col min="94" max="94" width="6" style="510" bestFit="1" customWidth="1"/>
    <col min="95" max="95" width="5" style="510" bestFit="1" customWidth="1"/>
    <col min="96" max="96" width="6" style="510" bestFit="1" customWidth="1"/>
    <col min="97" max="97" width="5" style="510" bestFit="1" customWidth="1"/>
    <col min="98" max="98" width="3" style="510" bestFit="1" customWidth="1"/>
    <col min="99" max="99" width="5" style="510" bestFit="1" customWidth="1"/>
    <col min="100" max="100" width="6" style="510" bestFit="1" customWidth="1"/>
    <col min="101" max="101" width="5" style="510" bestFit="1" customWidth="1"/>
    <col min="102" max="102" width="3" style="510" bestFit="1" customWidth="1"/>
    <col min="103" max="103" width="5" style="510" bestFit="1" customWidth="1"/>
    <col min="104" max="104" width="6" style="510" bestFit="1" customWidth="1"/>
    <col min="105" max="105" width="5" style="510" bestFit="1" customWidth="1"/>
    <col min="106" max="106" width="3" style="510" bestFit="1" customWidth="1"/>
    <col min="107" max="108" width="5" style="510" bestFit="1" customWidth="1"/>
    <col min="109" max="109" width="3" style="510" bestFit="1" customWidth="1"/>
    <col min="110" max="111" width="5" style="510" bestFit="1" customWidth="1"/>
    <col min="112" max="112" width="3" style="510" bestFit="1" customWidth="1"/>
    <col min="113" max="113" width="6" style="510" bestFit="1" customWidth="1"/>
    <col min="114" max="115" width="5" style="510" bestFit="1" customWidth="1"/>
    <col min="116" max="116" width="3" style="510" bestFit="1" customWidth="1"/>
    <col min="117" max="118" width="5" style="510" bestFit="1" customWidth="1"/>
    <col min="119" max="119" width="3" style="510" bestFit="1" customWidth="1"/>
    <col min="120" max="120" width="6" style="510" bestFit="1" customWidth="1"/>
    <col min="121" max="122" width="5" style="510" bestFit="1" customWidth="1"/>
    <col min="123" max="123" width="3" style="510" bestFit="1" customWidth="1"/>
    <col min="124" max="124" width="5" style="510" bestFit="1" customWidth="1"/>
    <col min="125" max="125" width="3" style="510" bestFit="1" customWidth="1"/>
    <col min="126" max="126" width="6" style="510" bestFit="1" customWidth="1"/>
    <col min="127" max="128" width="5" style="510" bestFit="1" customWidth="1"/>
    <col min="129" max="129" width="3" style="510" bestFit="1" customWidth="1"/>
    <col min="130" max="131" width="5" style="510" bestFit="1" customWidth="1"/>
    <col min="132" max="132" width="3" style="510" bestFit="1" customWidth="1"/>
    <col min="133" max="134" width="5" style="510" bestFit="1" customWidth="1"/>
    <col min="135" max="135" width="3" style="510" bestFit="1" customWidth="1"/>
    <col min="136" max="136" width="6" style="510" bestFit="1" customWidth="1"/>
    <col min="137" max="138" width="5" style="510" bestFit="1" customWidth="1"/>
    <col min="139" max="139" width="3" style="510" bestFit="1" customWidth="1"/>
    <col min="140" max="140" width="5" style="510" bestFit="1" customWidth="1"/>
    <col min="141" max="141" width="3" style="510" bestFit="1" customWidth="1"/>
    <col min="142" max="143" width="5" style="510" bestFit="1" customWidth="1"/>
    <col min="144" max="144" width="3" style="510" bestFit="1" customWidth="1"/>
    <col min="145" max="145" width="5" style="510" bestFit="1" customWidth="1"/>
    <col min="146" max="146" width="3" style="510" bestFit="1" customWidth="1"/>
    <col min="147" max="147" width="5" style="510" bestFit="1" customWidth="1"/>
    <col min="148" max="148" width="3" style="510" bestFit="1" customWidth="1"/>
    <col min="149" max="150" width="5" style="510" bestFit="1" customWidth="1"/>
    <col min="151" max="151" width="3" style="510" bestFit="1" customWidth="1"/>
    <col min="152" max="153" width="5" style="510" bestFit="1" customWidth="1"/>
    <col min="154" max="154" width="3" style="510" bestFit="1" customWidth="1"/>
    <col min="155" max="155" width="5" style="510" bestFit="1" customWidth="1"/>
    <col min="156" max="156" width="3" style="510" bestFit="1" customWidth="1"/>
    <col min="157" max="158" width="5" style="510" bestFit="1" customWidth="1"/>
    <col min="159" max="159" width="3" style="510" bestFit="1" customWidth="1"/>
    <col min="160" max="161" width="5" style="510" bestFit="1" customWidth="1"/>
    <col min="162" max="162" width="3" style="510" bestFit="1" customWidth="1"/>
    <col min="163" max="164" width="5" style="510" bestFit="1" customWidth="1"/>
    <col min="165" max="165" width="3" style="510" bestFit="1" customWidth="1"/>
    <col min="166" max="166" width="5" style="510" bestFit="1" customWidth="1"/>
    <col min="167" max="167" width="3" style="510" bestFit="1" customWidth="1"/>
    <col min="168" max="168" width="5" style="510" bestFit="1" customWidth="1"/>
    <col min="169" max="169" width="3" style="510" bestFit="1" customWidth="1"/>
    <col min="170" max="170" width="5" style="510" bestFit="1" customWidth="1"/>
    <col min="171" max="171" width="3" style="510" bestFit="1" customWidth="1"/>
    <col min="172" max="172" width="5" style="510" bestFit="1" customWidth="1"/>
    <col min="173" max="173" width="3" style="510" bestFit="1" customWidth="1"/>
    <col min="174" max="175" width="5" style="510" bestFit="1" customWidth="1"/>
    <col min="176" max="176" width="3" style="510" bestFit="1" customWidth="1"/>
    <col min="177" max="178" width="5" style="510" bestFit="1" customWidth="1"/>
    <col min="179" max="179" width="3" style="510" bestFit="1" customWidth="1"/>
    <col min="180" max="180" width="5" style="510" bestFit="1" customWidth="1"/>
    <col min="181" max="181" width="3" style="510" bestFit="1" customWidth="1"/>
    <col min="182" max="182" width="5" style="510" bestFit="1" customWidth="1"/>
    <col min="183" max="183" width="3" style="510" bestFit="1" customWidth="1"/>
    <col min="184" max="184" width="5" style="510" bestFit="1" customWidth="1"/>
    <col min="185" max="185" width="3" style="510" bestFit="1" customWidth="1"/>
    <col min="186" max="186" width="5" style="510" bestFit="1" customWidth="1"/>
    <col min="187" max="187" width="3" style="510" bestFit="1" customWidth="1"/>
    <col min="188" max="189" width="5" style="510" bestFit="1" customWidth="1"/>
    <col min="190" max="190" width="3" style="510" bestFit="1" customWidth="1"/>
    <col min="191" max="191" width="5" style="510" bestFit="1" customWidth="1"/>
    <col min="192" max="193" width="3" style="510" bestFit="1" customWidth="1"/>
    <col min="194" max="195" width="5" style="510" bestFit="1" customWidth="1"/>
    <col min="196" max="196" width="3" style="510" bestFit="1" customWidth="1"/>
    <col min="197" max="197" width="5" style="510" bestFit="1" customWidth="1"/>
    <col min="198" max="198" width="3" style="510" bestFit="1" customWidth="1"/>
    <col min="199" max="200" width="5" style="510" bestFit="1" customWidth="1"/>
    <col min="201" max="201" width="3" style="510" bestFit="1" customWidth="1"/>
    <col min="202" max="202" width="5" style="510" bestFit="1" customWidth="1"/>
    <col min="203" max="203" width="3" style="510" bestFit="1" customWidth="1"/>
    <col min="204" max="204" width="5" style="510" bestFit="1" customWidth="1"/>
    <col min="205" max="205" width="3" style="510" bestFit="1" customWidth="1"/>
    <col min="206" max="206" width="5" style="510" bestFit="1" customWidth="1"/>
    <col min="207" max="207" width="3" style="510" bestFit="1" customWidth="1"/>
    <col min="208" max="208" width="5" style="510" bestFit="1" customWidth="1"/>
    <col min="209" max="209" width="3" style="510" bestFit="1" customWidth="1"/>
    <col min="210" max="211" width="5" style="510" bestFit="1" customWidth="1"/>
    <col min="212" max="212" width="3" style="510" bestFit="1" customWidth="1"/>
    <col min="213" max="214" width="5" style="510" bestFit="1" customWidth="1"/>
    <col min="215" max="215" width="3" style="510" bestFit="1" customWidth="1"/>
    <col min="216" max="216" width="5" style="510" bestFit="1" customWidth="1"/>
    <col min="217" max="220" width="3" style="510" bestFit="1" customWidth="1"/>
    <col min="221" max="221" width="5" style="510" bestFit="1" customWidth="1"/>
    <col min="222" max="222" width="3" style="510" bestFit="1" customWidth="1"/>
    <col min="223" max="224" width="5" style="510" bestFit="1" customWidth="1"/>
    <col min="225" max="225" width="3" style="510" bestFit="1" customWidth="1"/>
    <col min="226" max="226" width="5" style="510" bestFit="1" customWidth="1"/>
    <col min="227" max="228" width="3" style="510" bestFit="1" customWidth="1"/>
    <col min="229" max="230" width="5" style="510" bestFit="1" customWidth="1"/>
    <col min="231" max="231" width="3" style="510" bestFit="1" customWidth="1"/>
    <col min="232" max="232" width="5" style="510" bestFit="1" customWidth="1"/>
    <col min="233" max="234" width="3" style="510" bestFit="1" customWidth="1"/>
    <col min="235" max="235" width="5" style="510" bestFit="1" customWidth="1"/>
    <col min="236" max="236" width="3" style="510" bestFit="1" customWidth="1"/>
    <col min="237" max="237" width="5" style="510" bestFit="1" customWidth="1"/>
    <col min="238" max="238" width="3" style="510" bestFit="1" customWidth="1"/>
    <col min="239" max="239" width="5" style="510" bestFit="1" customWidth="1"/>
    <col min="240" max="241" width="3" style="510" bestFit="1" customWidth="1"/>
    <col min="242" max="242" width="5" style="510" bestFit="1" customWidth="1"/>
    <col min="243" max="244" width="3" style="510" bestFit="1" customWidth="1"/>
    <col min="245" max="246" width="5" style="510" bestFit="1" customWidth="1"/>
    <col min="247" max="247" width="3" style="510" bestFit="1" customWidth="1"/>
    <col min="248" max="248" width="5" style="510" bestFit="1" customWidth="1"/>
    <col min="249" max="249" width="3" style="510" bestFit="1" customWidth="1"/>
    <col min="250" max="250" width="5" style="510" bestFit="1" customWidth="1"/>
    <col min="251" max="253" width="3" style="510" bestFit="1" customWidth="1"/>
    <col min="254" max="254" width="5" style="510" bestFit="1" customWidth="1"/>
    <col min="255" max="256" width="3" style="510" bestFit="1" customWidth="1"/>
    <col min="257" max="257" width="5" style="510" bestFit="1" customWidth="1"/>
    <col min="258" max="260" width="3" style="510" bestFit="1" customWidth="1"/>
    <col min="261" max="261" width="5" style="510" bestFit="1" customWidth="1"/>
    <col min="262" max="266" width="3" style="510" bestFit="1" customWidth="1"/>
    <col min="267" max="267" width="5" style="510" bestFit="1" customWidth="1"/>
    <col min="268" max="268" width="3" style="510" bestFit="1" customWidth="1"/>
    <col min="269" max="269" width="5" style="510" bestFit="1" customWidth="1"/>
    <col min="270" max="271" width="3" style="510" bestFit="1" customWidth="1"/>
    <col min="272" max="275" width="4" style="510" bestFit="1" customWidth="1"/>
    <col min="276" max="276" width="6" style="510" bestFit="1" customWidth="1"/>
    <col min="277" max="281" width="4" style="510" bestFit="1" customWidth="1"/>
    <col min="282" max="282" width="6" style="510" bestFit="1" customWidth="1"/>
    <col min="283" max="284" width="4" style="510" bestFit="1" customWidth="1"/>
    <col min="285" max="285" width="6" style="510" bestFit="1" customWidth="1"/>
    <col min="286" max="286" width="4" style="510" bestFit="1" customWidth="1"/>
    <col min="287" max="287" width="6" style="510" bestFit="1" customWidth="1"/>
    <col min="288" max="290" width="4" style="510" bestFit="1" customWidth="1"/>
    <col min="291" max="291" width="6" style="510" bestFit="1" customWidth="1"/>
    <col min="292" max="293" width="4" style="510" bestFit="1" customWidth="1"/>
    <col min="294" max="294" width="6" style="510" bestFit="1" customWidth="1"/>
    <col min="295" max="295" width="4" style="510" bestFit="1" customWidth="1"/>
    <col min="296" max="296" width="6" style="510" bestFit="1" customWidth="1"/>
    <col min="297" max="297" width="4" style="510" bestFit="1" customWidth="1"/>
    <col min="298" max="298" width="6" style="510" bestFit="1" customWidth="1"/>
    <col min="299" max="300" width="4" style="510" bestFit="1" customWidth="1"/>
    <col min="301" max="302" width="6" style="510" bestFit="1" customWidth="1"/>
    <col min="303" max="304" width="4" style="510" bestFit="1" customWidth="1"/>
    <col min="305" max="305" width="6" style="510" bestFit="1" customWidth="1"/>
    <col min="306" max="311" width="4" style="510" bestFit="1" customWidth="1"/>
    <col min="312" max="312" width="6" style="510" bestFit="1" customWidth="1"/>
    <col min="313" max="314" width="4" style="510" bestFit="1" customWidth="1"/>
    <col min="315" max="315" width="7" style="510" bestFit="1" customWidth="1"/>
    <col min="316" max="320" width="4" style="510" bestFit="1" customWidth="1"/>
    <col min="321" max="321" width="6" style="510" bestFit="1" customWidth="1"/>
    <col min="322" max="322" width="4" style="510" bestFit="1" customWidth="1"/>
    <col min="323" max="324" width="6" style="510" bestFit="1" customWidth="1"/>
    <col min="325" max="326" width="4" style="510" bestFit="1" customWidth="1"/>
    <col min="327" max="327" width="6" style="510" bestFit="1" customWidth="1"/>
    <col min="328" max="332" width="4" style="510" bestFit="1" customWidth="1"/>
    <col min="333" max="333" width="6" style="510" bestFit="1" customWidth="1"/>
    <col min="334" max="334" width="4" style="510" bestFit="1" customWidth="1"/>
    <col min="335" max="336" width="6" style="510" bestFit="1" customWidth="1"/>
    <col min="337" max="337" width="4" style="510" bestFit="1" customWidth="1"/>
    <col min="338" max="338" width="6" style="510" bestFit="1" customWidth="1"/>
    <col min="339" max="343" width="4" style="510" bestFit="1" customWidth="1"/>
    <col min="344" max="344" width="6" style="510" bestFit="1" customWidth="1"/>
    <col min="345" max="348" width="4" style="510" bestFit="1" customWidth="1"/>
    <col min="349" max="349" width="6" style="510" bestFit="1" customWidth="1"/>
    <col min="350" max="350" width="4" style="510" bestFit="1" customWidth="1"/>
    <col min="351" max="351" width="6" style="510" bestFit="1" customWidth="1"/>
    <col min="352" max="352" width="4" style="510" bestFit="1" customWidth="1"/>
    <col min="353" max="353" width="6" style="510" bestFit="1" customWidth="1"/>
    <col min="354" max="354" width="4" style="510" bestFit="1" customWidth="1"/>
    <col min="355" max="355" width="6" style="510" bestFit="1" customWidth="1"/>
    <col min="356" max="357" width="4" style="510" bestFit="1" customWidth="1"/>
    <col min="358" max="358" width="6" style="510" bestFit="1" customWidth="1"/>
    <col min="359" max="359" width="4" style="510" bestFit="1" customWidth="1"/>
    <col min="360" max="360" width="6" style="510" bestFit="1" customWidth="1"/>
    <col min="361" max="363" width="4" style="510" bestFit="1" customWidth="1"/>
    <col min="364" max="364" width="6" style="510" bestFit="1" customWidth="1"/>
    <col min="365" max="365" width="4" style="510" bestFit="1" customWidth="1"/>
    <col min="366" max="366" width="6" style="510" bestFit="1" customWidth="1"/>
    <col min="367" max="375" width="4" style="510" bestFit="1" customWidth="1"/>
    <col min="376" max="376" width="6" style="510" bestFit="1" customWidth="1"/>
    <col min="377" max="377" width="4" style="510" bestFit="1" customWidth="1"/>
    <col min="378" max="378" width="6" style="510" bestFit="1" customWidth="1"/>
    <col min="379" max="381" width="4" style="510" bestFit="1" customWidth="1"/>
    <col min="382" max="382" width="6" style="510" bestFit="1" customWidth="1"/>
    <col min="383" max="386" width="4" style="510" bestFit="1" customWidth="1"/>
    <col min="387" max="387" width="6" style="510" bestFit="1" customWidth="1"/>
    <col min="388" max="388" width="4" style="510" bestFit="1" customWidth="1"/>
    <col min="389" max="389" width="6" style="510" bestFit="1" customWidth="1"/>
    <col min="390" max="390" width="4" style="510" bestFit="1" customWidth="1"/>
    <col min="391" max="391" width="6" style="510" bestFit="1" customWidth="1"/>
    <col min="392" max="392" width="4" style="510" bestFit="1" customWidth="1"/>
    <col min="393" max="393" width="6" style="510" bestFit="1" customWidth="1"/>
    <col min="394" max="394" width="4" style="510" bestFit="1" customWidth="1"/>
    <col min="395" max="395" width="6" style="510" bestFit="1" customWidth="1"/>
    <col min="396" max="397" width="4" style="510" bestFit="1" customWidth="1"/>
    <col min="398" max="398" width="6" style="510" bestFit="1" customWidth="1"/>
    <col min="399" max="399" width="4" style="510" bestFit="1" customWidth="1"/>
    <col min="400" max="400" width="6" style="510" bestFit="1" customWidth="1"/>
    <col min="401" max="401" width="4" style="510" bestFit="1" customWidth="1"/>
    <col min="402" max="402" width="6" style="510" bestFit="1" customWidth="1"/>
    <col min="403" max="404" width="4" style="510" bestFit="1" customWidth="1"/>
    <col min="405" max="405" width="6" style="510" bestFit="1" customWidth="1"/>
    <col min="406" max="406" width="4" style="510" bestFit="1" customWidth="1"/>
    <col min="407" max="407" width="6" style="510" bestFit="1" customWidth="1"/>
    <col min="408" max="409" width="4" style="510" bestFit="1" customWidth="1"/>
    <col min="410" max="410" width="6" style="510" bestFit="1" customWidth="1"/>
    <col min="411" max="411" width="4" style="510" bestFit="1" customWidth="1"/>
    <col min="412" max="412" width="6" style="510" bestFit="1" customWidth="1"/>
    <col min="413" max="413" width="4" style="510" bestFit="1" customWidth="1"/>
    <col min="414" max="414" width="6" style="510" bestFit="1" customWidth="1"/>
    <col min="415" max="417" width="4" style="510" bestFit="1" customWidth="1"/>
    <col min="418" max="418" width="6" style="510" bestFit="1" customWidth="1"/>
    <col min="419" max="419" width="4" style="510" bestFit="1" customWidth="1"/>
    <col min="420" max="420" width="6" style="510" bestFit="1" customWidth="1"/>
    <col min="421" max="421" width="4" style="510" bestFit="1" customWidth="1"/>
    <col min="422" max="422" width="6" style="510" bestFit="1" customWidth="1"/>
    <col min="423" max="423" width="4" style="510" bestFit="1" customWidth="1"/>
    <col min="424" max="424" width="6" style="510" bestFit="1" customWidth="1"/>
    <col min="425" max="427" width="4" style="510" bestFit="1" customWidth="1"/>
    <col min="428" max="428" width="6" style="510" bestFit="1" customWidth="1"/>
    <col min="429" max="429" width="4" style="510" bestFit="1" customWidth="1"/>
    <col min="430" max="430" width="6" style="510" bestFit="1" customWidth="1"/>
    <col min="431" max="431" width="4" style="510" bestFit="1" customWidth="1"/>
    <col min="432" max="432" width="6" style="510" bestFit="1" customWidth="1"/>
    <col min="433" max="434" width="4" style="510" bestFit="1" customWidth="1"/>
    <col min="435" max="435" width="6" style="510" bestFit="1" customWidth="1"/>
    <col min="436" max="436" width="4" style="510" bestFit="1" customWidth="1"/>
    <col min="437" max="437" width="6" style="510" bestFit="1" customWidth="1"/>
    <col min="438" max="438" width="4" style="510" bestFit="1" customWidth="1"/>
    <col min="439" max="439" width="6" style="510" bestFit="1" customWidth="1"/>
    <col min="440" max="440" width="4" style="510" bestFit="1" customWidth="1"/>
    <col min="441" max="441" width="6" style="510" bestFit="1" customWidth="1"/>
    <col min="442" max="442" width="4" style="510" bestFit="1" customWidth="1"/>
    <col min="443" max="444" width="6" style="510" bestFit="1" customWidth="1"/>
    <col min="445" max="445" width="4" style="510" bestFit="1" customWidth="1"/>
    <col min="446" max="446" width="6" style="510" bestFit="1" customWidth="1"/>
    <col min="447" max="447" width="4" style="510" bestFit="1" customWidth="1"/>
    <col min="448" max="448" width="6" style="510" bestFit="1" customWidth="1"/>
    <col min="449" max="455" width="4" style="510" bestFit="1" customWidth="1"/>
    <col min="456" max="456" width="6" style="510" bestFit="1" customWidth="1"/>
    <col min="457" max="458" width="4" style="510" bestFit="1" customWidth="1"/>
    <col min="459" max="459" width="6" style="510" bestFit="1" customWidth="1"/>
    <col min="460" max="460" width="4" style="510" bestFit="1" customWidth="1"/>
    <col min="461" max="461" width="6" style="510" bestFit="1" customWidth="1"/>
    <col min="462" max="462" width="4" style="510" bestFit="1" customWidth="1"/>
    <col min="463" max="463" width="6" style="510" bestFit="1" customWidth="1"/>
    <col min="464" max="464" width="4" style="510" bestFit="1" customWidth="1"/>
    <col min="465" max="465" width="6" style="510" bestFit="1" customWidth="1"/>
    <col min="466" max="470" width="4" style="510" bestFit="1" customWidth="1"/>
    <col min="471" max="471" width="6" style="510" bestFit="1" customWidth="1"/>
    <col min="472" max="475" width="4" style="510" bestFit="1" customWidth="1"/>
    <col min="476" max="476" width="6" style="510" bestFit="1" customWidth="1"/>
    <col min="477" max="481" width="4" style="510" bestFit="1" customWidth="1"/>
    <col min="482" max="482" width="6" style="510" bestFit="1" customWidth="1"/>
    <col min="483" max="490" width="4" style="510" bestFit="1" customWidth="1"/>
    <col min="491" max="491" width="6" style="510" bestFit="1" customWidth="1"/>
    <col min="492" max="498" width="4" style="510" bestFit="1" customWidth="1"/>
    <col min="499" max="499" width="6" style="510" bestFit="1" customWidth="1"/>
    <col min="500" max="502" width="4" style="510" bestFit="1" customWidth="1"/>
    <col min="503" max="503" width="6" style="510" bestFit="1" customWidth="1"/>
    <col min="504" max="507" width="4" style="510" bestFit="1" customWidth="1"/>
    <col min="508" max="508" width="6" style="510" bestFit="1" customWidth="1"/>
    <col min="509" max="512" width="4" style="510" bestFit="1" customWidth="1"/>
    <col min="513" max="513" width="6" style="510" bestFit="1" customWidth="1"/>
    <col min="514" max="515" width="4" style="510" bestFit="1" customWidth="1"/>
    <col min="516" max="516" width="6" style="510" bestFit="1" customWidth="1"/>
    <col min="517" max="802" width="4" style="510" bestFit="1" customWidth="1"/>
    <col min="803" max="833" width="5" style="510" bestFit="1" customWidth="1"/>
    <col min="834" max="834" width="11.140625" style="510" bestFit="1" customWidth="1"/>
    <col min="835" max="835" width="12.5703125" style="510" bestFit="1" customWidth="1"/>
    <col min="836" max="16384" width="11.42578125" style="510"/>
  </cols>
  <sheetData>
    <row r="1" spans="1:17" x14ac:dyDescent="0.25">
      <c r="A1" s="162" t="s">
        <v>150</v>
      </c>
      <c r="B1" t="s">
        <v>151</v>
      </c>
    </row>
    <row r="2" spans="1:17" x14ac:dyDescent="0.25">
      <c r="A2" s="162" t="s">
        <v>152</v>
      </c>
      <c r="B2" t="s">
        <v>151</v>
      </c>
    </row>
    <row r="3" spans="1:17" x14ac:dyDescent="0.25">
      <c r="A3" s="162" t="s">
        <v>153</v>
      </c>
      <c r="B3" t="s">
        <v>151</v>
      </c>
    </row>
    <row r="4" spans="1:17" hidden="1" x14ac:dyDescent="0.25">
      <c r="A4"/>
      <c r="B4"/>
    </row>
    <row r="5" spans="1:17" hidden="1" x14ac:dyDescent="0.25">
      <c r="A5" s="162" t="s">
        <v>154</v>
      </c>
      <c r="B5" t="s">
        <v>155</v>
      </c>
      <c r="C5" s="510" t="s">
        <v>156</v>
      </c>
      <c r="D5" s="510" t="s">
        <v>157</v>
      </c>
      <c r="E5" s="510" t="s">
        <v>158</v>
      </c>
      <c r="F5" s="510" t="s">
        <v>159</v>
      </c>
      <c r="G5" s="510" t="s">
        <v>160</v>
      </c>
      <c r="H5" s="510" t="s">
        <v>161</v>
      </c>
      <c r="I5" s="510" t="s">
        <v>162</v>
      </c>
      <c r="J5" s="510" t="s">
        <v>163</v>
      </c>
      <c r="K5" s="510" t="s">
        <v>164</v>
      </c>
      <c r="L5" s="510" t="s">
        <v>165</v>
      </c>
      <c r="M5" s="510" t="s">
        <v>166</v>
      </c>
      <c r="N5" s="510" t="s">
        <v>167</v>
      </c>
      <c r="O5" s="510" t="s">
        <v>168</v>
      </c>
      <c r="P5" s="510" t="s">
        <v>169</v>
      </c>
      <c r="Q5" s="510" t="s">
        <v>172</v>
      </c>
    </row>
    <row r="6" spans="1:17" hidden="1" x14ac:dyDescent="0.25">
      <c r="A6" s="161">
        <v>15010500</v>
      </c>
      <c r="B6">
        <v>4131</v>
      </c>
      <c r="D6" s="510">
        <v>18</v>
      </c>
      <c r="E6" s="510">
        <v>621</v>
      </c>
      <c r="F6" s="510">
        <v>428</v>
      </c>
      <c r="G6" s="510">
        <v>382</v>
      </c>
      <c r="H6" s="510">
        <v>1632</v>
      </c>
      <c r="I6" s="510">
        <v>1050</v>
      </c>
    </row>
    <row r="7" spans="1:17" hidden="1" x14ac:dyDescent="0.25">
      <c r="A7" s="161">
        <v>15020500</v>
      </c>
      <c r="B7">
        <v>18</v>
      </c>
      <c r="D7" s="510">
        <v>0</v>
      </c>
      <c r="E7" s="510">
        <v>4</v>
      </c>
      <c r="F7" s="510">
        <v>2</v>
      </c>
      <c r="G7" s="510">
        <v>4</v>
      </c>
      <c r="H7" s="510">
        <v>6</v>
      </c>
      <c r="I7" s="510">
        <v>2</v>
      </c>
    </row>
    <row r="8" spans="1:17" hidden="1" x14ac:dyDescent="0.25">
      <c r="A8" s="161">
        <v>15030100</v>
      </c>
      <c r="B8">
        <v>1106.5900000000006</v>
      </c>
      <c r="C8" s="510">
        <v>381.21000000000004</v>
      </c>
      <c r="D8" s="510">
        <v>389.8900000000001</v>
      </c>
      <c r="E8" s="510">
        <v>335.4899999999999</v>
      </c>
    </row>
    <row r="9" spans="1:17" hidden="1" x14ac:dyDescent="0.25">
      <c r="A9" s="161">
        <v>15040100</v>
      </c>
      <c r="B9">
        <v>21.55</v>
      </c>
      <c r="C9" s="510">
        <v>5.27</v>
      </c>
      <c r="D9" s="510">
        <v>16.279999999999998</v>
      </c>
    </row>
    <row r="10" spans="1:17" hidden="1" x14ac:dyDescent="0.25">
      <c r="A10" s="161">
        <v>15050100</v>
      </c>
      <c r="B10">
        <v>103187</v>
      </c>
      <c r="C10" s="510">
        <v>42632</v>
      </c>
      <c r="D10" s="510">
        <v>60553</v>
      </c>
      <c r="E10" s="510">
        <v>1300</v>
      </c>
      <c r="F10" s="510">
        <v>2752</v>
      </c>
      <c r="G10" s="510">
        <v>8039</v>
      </c>
      <c r="H10" s="510">
        <v>11889</v>
      </c>
      <c r="I10" s="510">
        <v>12268</v>
      </c>
      <c r="J10" s="510">
        <v>26712</v>
      </c>
      <c r="K10" s="510">
        <v>20146</v>
      </c>
      <c r="L10" s="510">
        <v>12374</v>
      </c>
      <c r="N10" s="510">
        <v>3141</v>
      </c>
      <c r="O10" s="510">
        <v>1545</v>
      </c>
      <c r="P10" s="510">
        <v>3021</v>
      </c>
    </row>
    <row r="11" spans="1:17" hidden="1" x14ac:dyDescent="0.25">
      <c r="A11" s="161">
        <v>15050200</v>
      </c>
      <c r="B11">
        <v>2466</v>
      </c>
      <c r="C11" s="510">
        <v>1314</v>
      </c>
      <c r="D11" s="510">
        <v>1152</v>
      </c>
      <c r="E11" s="510">
        <v>64</v>
      </c>
      <c r="F11" s="510">
        <v>75</v>
      </c>
      <c r="G11" s="510">
        <v>324</v>
      </c>
      <c r="H11" s="510">
        <v>230</v>
      </c>
      <c r="I11" s="510">
        <v>227</v>
      </c>
      <c r="J11" s="510">
        <v>859</v>
      </c>
      <c r="K11" s="510">
        <v>558</v>
      </c>
      <c r="M11" s="510">
        <v>110</v>
      </c>
      <c r="N11" s="510">
        <v>7</v>
      </c>
      <c r="O11" s="510">
        <v>5</v>
      </c>
      <c r="P11" s="510">
        <v>7</v>
      </c>
    </row>
    <row r="12" spans="1:17" hidden="1" x14ac:dyDescent="0.25">
      <c r="A12" s="161">
        <v>15050500</v>
      </c>
      <c r="B12">
        <v>438</v>
      </c>
      <c r="C12" s="510">
        <v>171</v>
      </c>
      <c r="D12" s="510">
        <v>275</v>
      </c>
      <c r="E12" s="510">
        <v>97</v>
      </c>
      <c r="F12" s="510">
        <v>125</v>
      </c>
      <c r="G12" s="510">
        <v>216</v>
      </c>
    </row>
    <row r="13" spans="1:17" hidden="1" x14ac:dyDescent="0.25">
      <c r="A13" s="161">
        <v>15060100</v>
      </c>
      <c r="B13">
        <v>1098</v>
      </c>
      <c r="C13" s="510">
        <v>517</v>
      </c>
      <c r="D13" s="510">
        <v>581</v>
      </c>
      <c r="E13" s="510">
        <v>16</v>
      </c>
      <c r="F13" s="510">
        <v>15</v>
      </c>
      <c r="G13" s="510">
        <v>82</v>
      </c>
      <c r="H13" s="510">
        <v>167</v>
      </c>
      <c r="I13" s="510">
        <v>201</v>
      </c>
      <c r="J13" s="510">
        <v>360</v>
      </c>
      <c r="K13" s="510">
        <v>234</v>
      </c>
      <c r="L13" s="510">
        <v>9</v>
      </c>
      <c r="N13" s="510">
        <v>6</v>
      </c>
      <c r="O13" s="510">
        <v>1</v>
      </c>
      <c r="P13" s="510">
        <v>7</v>
      </c>
    </row>
    <row r="14" spans="1:17" hidden="1" x14ac:dyDescent="0.25">
      <c r="A14" s="161">
        <v>15060200</v>
      </c>
      <c r="B14">
        <v>13</v>
      </c>
      <c r="C14" s="510">
        <v>8</v>
      </c>
      <c r="D14" s="510">
        <v>5</v>
      </c>
      <c r="E14" s="510">
        <v>0</v>
      </c>
      <c r="F14" s="510">
        <v>0</v>
      </c>
      <c r="G14" s="510">
        <v>2</v>
      </c>
      <c r="H14" s="510">
        <v>1</v>
      </c>
      <c r="I14" s="510">
        <v>2</v>
      </c>
      <c r="J14" s="510">
        <v>5</v>
      </c>
      <c r="K14" s="510">
        <v>1</v>
      </c>
      <c r="M14" s="510">
        <v>1</v>
      </c>
      <c r="N14" s="510">
        <v>0</v>
      </c>
      <c r="O14" s="510">
        <v>0</v>
      </c>
      <c r="P14" s="510">
        <v>1</v>
      </c>
    </row>
    <row r="15" spans="1:17" hidden="1" x14ac:dyDescent="0.25">
      <c r="A15" s="161">
        <v>15060600</v>
      </c>
      <c r="B15">
        <v>8</v>
      </c>
      <c r="C15" s="510">
        <v>4</v>
      </c>
      <c r="D15" s="510">
        <v>4</v>
      </c>
      <c r="E15" s="510">
        <v>1</v>
      </c>
      <c r="F15" s="510">
        <v>4</v>
      </c>
      <c r="G15" s="510">
        <v>3</v>
      </c>
    </row>
    <row r="16" spans="1:17" hidden="1" x14ac:dyDescent="0.25">
      <c r="A16" s="161">
        <v>15080008</v>
      </c>
      <c r="B16">
        <v>23069</v>
      </c>
      <c r="J16" s="510">
        <v>12614</v>
      </c>
      <c r="L16" s="510">
        <v>5929</v>
      </c>
      <c r="M16" s="510">
        <v>1536</v>
      </c>
      <c r="N16" s="510">
        <v>2990</v>
      </c>
    </row>
    <row r="17" spans="1:14" hidden="1" x14ac:dyDescent="0.25">
      <c r="A17" s="161">
        <v>15080009</v>
      </c>
      <c r="B17">
        <v>411</v>
      </c>
      <c r="K17" s="510">
        <v>315</v>
      </c>
      <c r="L17" s="510">
        <v>59</v>
      </c>
      <c r="M17" s="510">
        <v>16</v>
      </c>
      <c r="N17" s="510">
        <v>21</v>
      </c>
    </row>
    <row r="18" spans="1:14" hidden="1" x14ac:dyDescent="0.25">
      <c r="A18" s="161">
        <v>15080010</v>
      </c>
      <c r="B18">
        <v>31</v>
      </c>
      <c r="J18" s="510">
        <v>9</v>
      </c>
      <c r="L18" s="510">
        <v>12</v>
      </c>
      <c r="M18" s="510">
        <v>2</v>
      </c>
      <c r="N18" s="510">
        <v>8</v>
      </c>
    </row>
    <row r="19" spans="1:14" hidden="1" x14ac:dyDescent="0.25">
      <c r="A19" s="161">
        <v>15080012</v>
      </c>
      <c r="B19">
        <v>6</v>
      </c>
      <c r="D19" s="510">
        <v>0</v>
      </c>
      <c r="E19" s="510">
        <v>6</v>
      </c>
    </row>
    <row r="20" spans="1:14" hidden="1" x14ac:dyDescent="0.25">
      <c r="A20" s="161">
        <v>15080014</v>
      </c>
      <c r="B20">
        <v>48316</v>
      </c>
      <c r="F20" s="510">
        <v>23840</v>
      </c>
      <c r="G20" s="510">
        <v>24476</v>
      </c>
    </row>
    <row r="21" spans="1:14" hidden="1" x14ac:dyDescent="0.25">
      <c r="A21" s="161">
        <v>15080015</v>
      </c>
      <c r="B21">
        <v>93961</v>
      </c>
      <c r="H21" s="510">
        <v>53629</v>
      </c>
      <c r="I21" s="510">
        <v>39725</v>
      </c>
      <c r="J21" s="510">
        <v>407</v>
      </c>
      <c r="L21" s="510">
        <v>130</v>
      </c>
      <c r="M21" s="510">
        <v>29</v>
      </c>
      <c r="N21" s="510">
        <v>41</v>
      </c>
    </row>
    <row r="22" spans="1:14" hidden="1" x14ac:dyDescent="0.25">
      <c r="A22" s="161">
        <v>15080016</v>
      </c>
      <c r="B22">
        <v>3559</v>
      </c>
      <c r="F22" s="510">
        <v>428</v>
      </c>
      <c r="G22" s="510">
        <v>433</v>
      </c>
      <c r="H22" s="510">
        <v>1634</v>
      </c>
      <c r="I22" s="510">
        <v>1064</v>
      </c>
    </row>
    <row r="23" spans="1:14" hidden="1" x14ac:dyDescent="0.25">
      <c r="A23" s="161">
        <v>15080017</v>
      </c>
      <c r="B23">
        <v>6</v>
      </c>
      <c r="K23" s="510">
        <v>6</v>
      </c>
    </row>
    <row r="24" spans="1:14" hidden="1" x14ac:dyDescent="0.25">
      <c r="A24" s="161">
        <v>15080018</v>
      </c>
      <c r="B24">
        <v>950</v>
      </c>
      <c r="C24" s="510">
        <v>28</v>
      </c>
      <c r="D24" s="510">
        <v>29</v>
      </c>
      <c r="E24" s="510">
        <v>157</v>
      </c>
      <c r="F24" s="510">
        <v>338</v>
      </c>
      <c r="G24" s="510">
        <v>398</v>
      </c>
    </row>
    <row r="25" spans="1:14" hidden="1" x14ac:dyDescent="0.25">
      <c r="A25" s="161">
        <v>15080019</v>
      </c>
      <c r="B25">
        <v>1180</v>
      </c>
      <c r="H25" s="510">
        <v>722</v>
      </c>
      <c r="I25" s="510">
        <v>457</v>
      </c>
      <c r="J25" s="510">
        <v>1</v>
      </c>
      <c r="L25" s="510">
        <v>0</v>
      </c>
      <c r="M25" s="510">
        <v>0</v>
      </c>
      <c r="N25" s="510">
        <v>0</v>
      </c>
    </row>
    <row r="26" spans="1:14" hidden="1" x14ac:dyDescent="0.25">
      <c r="A26" s="161">
        <v>15080020</v>
      </c>
      <c r="B26">
        <v>14</v>
      </c>
      <c r="C26" s="510">
        <v>0</v>
      </c>
      <c r="D26" s="510">
        <v>0</v>
      </c>
      <c r="E26" s="510">
        <v>2</v>
      </c>
      <c r="F26" s="510">
        <v>2</v>
      </c>
      <c r="G26" s="510">
        <v>4</v>
      </c>
      <c r="H26" s="510">
        <v>4</v>
      </c>
      <c r="I26" s="510">
        <v>2</v>
      </c>
    </row>
    <row r="27" spans="1:14" hidden="1" x14ac:dyDescent="0.25">
      <c r="A27" s="161">
        <v>15900010</v>
      </c>
      <c r="B27">
        <v>30698.480000000029</v>
      </c>
      <c r="C27" s="510">
        <v>2730.4799999999987</v>
      </c>
      <c r="D27" s="510">
        <v>7396.7999999999938</v>
      </c>
      <c r="E27" s="510">
        <v>20571.200000000041</v>
      </c>
    </row>
    <row r="28" spans="1:14" hidden="1" x14ac:dyDescent="0.25">
      <c r="A28" s="161">
        <v>15900020</v>
      </c>
      <c r="B28">
        <v>1607.2</v>
      </c>
      <c r="C28" s="510">
        <v>221.59999999999997</v>
      </c>
      <c r="D28" s="510">
        <v>302.40000000000003</v>
      </c>
      <c r="E28" s="510">
        <v>1083.1999999999998</v>
      </c>
    </row>
    <row r="29" spans="1:14" hidden="1" x14ac:dyDescent="0.25">
      <c r="A29" s="161">
        <v>15900030</v>
      </c>
      <c r="B29">
        <v>3410.7999999999988</v>
      </c>
      <c r="C29" s="510">
        <v>122.00000000000003</v>
      </c>
      <c r="D29" s="510">
        <v>423.2000000000001</v>
      </c>
      <c r="E29" s="510">
        <v>1352.8000000000006</v>
      </c>
      <c r="F29" s="510">
        <v>842.79999999999984</v>
      </c>
      <c r="G29" s="510">
        <v>509.60000000000014</v>
      </c>
      <c r="H29" s="510">
        <v>148.00000000000003</v>
      </c>
      <c r="I29" s="510">
        <v>12.399999999999999</v>
      </c>
    </row>
    <row r="30" spans="1:14" hidden="1" x14ac:dyDescent="0.25">
      <c r="A30" s="161">
        <v>15900040</v>
      </c>
      <c r="B30">
        <v>1549.5999999999997</v>
      </c>
      <c r="C30" s="510">
        <v>76.8</v>
      </c>
      <c r="D30" s="510">
        <v>277.2</v>
      </c>
      <c r="E30" s="510">
        <v>675.20000000000016</v>
      </c>
      <c r="F30" s="510">
        <v>295.60000000000002</v>
      </c>
      <c r="G30" s="510">
        <v>190.79999999999995</v>
      </c>
      <c r="H30" s="510">
        <v>30.400000000000006</v>
      </c>
      <c r="I30" s="510">
        <v>3.5999999999999996</v>
      </c>
    </row>
    <row r="31" spans="1:14" hidden="1" x14ac:dyDescent="0.25">
      <c r="A31" s="161">
        <v>15900050</v>
      </c>
      <c r="B31">
        <v>1421</v>
      </c>
      <c r="C31" s="510">
        <v>700</v>
      </c>
      <c r="D31" s="510">
        <v>699</v>
      </c>
      <c r="E31" s="510">
        <v>59</v>
      </c>
      <c r="F31" s="510">
        <v>190</v>
      </c>
      <c r="G31" s="510">
        <v>562</v>
      </c>
      <c r="H31" s="510">
        <v>344</v>
      </c>
      <c r="I31" s="510">
        <v>196</v>
      </c>
      <c r="J31" s="510">
        <v>62</v>
      </c>
      <c r="K31" s="510">
        <v>8</v>
      </c>
    </row>
    <row r="32" spans="1:14" hidden="1" x14ac:dyDescent="0.25">
      <c r="A32" s="161">
        <v>15901200</v>
      </c>
      <c r="B32">
        <v>2711.6000000000008</v>
      </c>
      <c r="C32" s="510">
        <v>175.2</v>
      </c>
      <c r="D32" s="510">
        <v>428.8</v>
      </c>
      <c r="E32" s="510">
        <v>1034.7999999999993</v>
      </c>
      <c r="F32" s="510">
        <v>616.4</v>
      </c>
      <c r="G32" s="510">
        <v>389.99999999999994</v>
      </c>
      <c r="H32" s="510">
        <v>66.399999999999991</v>
      </c>
      <c r="I32" s="510">
        <v>0</v>
      </c>
    </row>
    <row r="33" spans="1:11" hidden="1" x14ac:dyDescent="0.25">
      <c r="A33" s="161">
        <v>15901300</v>
      </c>
      <c r="B33">
        <v>1108</v>
      </c>
      <c r="C33" s="510">
        <v>58.000000000000007</v>
      </c>
      <c r="D33" s="510">
        <v>254.40000000000003</v>
      </c>
      <c r="E33" s="510">
        <v>523.6</v>
      </c>
      <c r="F33" s="510">
        <v>186.4</v>
      </c>
      <c r="G33" s="510">
        <v>79.2</v>
      </c>
      <c r="H33" s="510">
        <v>6.4</v>
      </c>
      <c r="I33" s="510">
        <v>0</v>
      </c>
    </row>
    <row r="34" spans="1:11" hidden="1" x14ac:dyDescent="0.25">
      <c r="A34" s="161">
        <v>15901400</v>
      </c>
      <c r="B34">
        <v>1029</v>
      </c>
      <c r="C34" s="510">
        <v>559</v>
      </c>
      <c r="D34" s="510">
        <v>470</v>
      </c>
      <c r="E34" s="510">
        <v>67</v>
      </c>
      <c r="F34" s="510">
        <v>181</v>
      </c>
      <c r="G34" s="510">
        <v>427</v>
      </c>
      <c r="H34" s="510">
        <v>212</v>
      </c>
      <c r="I34" s="510">
        <v>125</v>
      </c>
      <c r="J34" s="510">
        <v>17</v>
      </c>
      <c r="K34" s="510">
        <v>0</v>
      </c>
    </row>
    <row r="35" spans="1:11" hidden="1" x14ac:dyDescent="0.25">
      <c r="A35" s="161">
        <v>15901500</v>
      </c>
      <c r="B35">
        <v>907.99999999999943</v>
      </c>
      <c r="C35" s="510">
        <v>32</v>
      </c>
      <c r="D35" s="510">
        <v>181.60000000000005</v>
      </c>
      <c r="E35" s="510">
        <v>694.39999999999975</v>
      </c>
    </row>
    <row r="36" spans="1:11" hidden="1" x14ac:dyDescent="0.25">
      <c r="A36" s="161">
        <v>15901600</v>
      </c>
      <c r="B36">
        <v>14.399999999999999</v>
      </c>
      <c r="D36" s="510">
        <v>9.6</v>
      </c>
      <c r="E36" s="510">
        <v>4.8</v>
      </c>
    </row>
    <row r="37" spans="1:11" hidden="1" x14ac:dyDescent="0.25">
      <c r="A37" s="161">
        <v>16090100</v>
      </c>
      <c r="B37">
        <v>1717</v>
      </c>
      <c r="C37" s="510">
        <v>1717</v>
      </c>
    </row>
    <row r="38" spans="1:11" hidden="1" x14ac:dyDescent="0.25">
      <c r="A38" s="161">
        <v>16090300</v>
      </c>
      <c r="B38">
        <v>188932</v>
      </c>
      <c r="C38" s="510">
        <v>188916</v>
      </c>
    </row>
    <row r="39" spans="1:11" hidden="1" x14ac:dyDescent="0.25">
      <c r="A39" s="161">
        <v>16090500</v>
      </c>
      <c r="B39">
        <v>252</v>
      </c>
      <c r="C39" s="510">
        <v>252</v>
      </c>
    </row>
    <row r="40" spans="1:11" hidden="1" x14ac:dyDescent="0.25">
      <c r="A40" s="161">
        <v>16090600</v>
      </c>
      <c r="B40">
        <v>45</v>
      </c>
      <c r="C40" s="510">
        <v>45</v>
      </c>
    </row>
    <row r="41" spans="1:11" hidden="1" x14ac:dyDescent="0.25">
      <c r="A41" s="161">
        <v>16100100</v>
      </c>
      <c r="B41">
        <v>1731</v>
      </c>
      <c r="C41" s="510">
        <v>802</v>
      </c>
      <c r="D41" s="510">
        <v>929</v>
      </c>
    </row>
    <row r="42" spans="1:11" hidden="1" x14ac:dyDescent="0.25">
      <c r="A42" s="161">
        <v>16100300</v>
      </c>
      <c r="B42">
        <v>189364</v>
      </c>
      <c r="C42" s="510">
        <v>78786</v>
      </c>
      <c r="D42" s="510">
        <v>110669</v>
      </c>
    </row>
    <row r="43" spans="1:11" hidden="1" x14ac:dyDescent="0.25">
      <c r="A43" s="161">
        <v>16100600</v>
      </c>
      <c r="B43">
        <v>252</v>
      </c>
      <c r="C43" s="510">
        <v>94</v>
      </c>
      <c r="D43" s="510">
        <v>158</v>
      </c>
    </row>
    <row r="44" spans="1:11" hidden="1" x14ac:dyDescent="0.25">
      <c r="A44" s="161">
        <v>16100700</v>
      </c>
      <c r="B44">
        <v>31</v>
      </c>
      <c r="C44" s="510">
        <v>26</v>
      </c>
      <c r="D44" s="510">
        <v>5</v>
      </c>
    </row>
    <row r="45" spans="1:11" hidden="1" x14ac:dyDescent="0.25">
      <c r="A45" s="161">
        <v>16200100</v>
      </c>
      <c r="B45">
        <v>4175</v>
      </c>
      <c r="C45" s="510">
        <v>1930</v>
      </c>
      <c r="D45" s="510">
        <v>2245</v>
      </c>
    </row>
    <row r="46" spans="1:11" hidden="1" x14ac:dyDescent="0.25">
      <c r="A46" s="161">
        <v>16200210</v>
      </c>
      <c r="B46">
        <v>15341</v>
      </c>
      <c r="C46" s="510">
        <v>15342</v>
      </c>
    </row>
    <row r="47" spans="1:11" hidden="1" x14ac:dyDescent="0.25">
      <c r="A47" s="161">
        <v>16200220</v>
      </c>
      <c r="B47">
        <v>15357</v>
      </c>
      <c r="C47" s="510">
        <v>5566</v>
      </c>
      <c r="D47" s="510">
        <v>9791</v>
      </c>
    </row>
    <row r="48" spans="1:11" hidden="1" x14ac:dyDescent="0.25">
      <c r="A48" s="161">
        <v>16200230</v>
      </c>
      <c r="B48">
        <v>169</v>
      </c>
      <c r="C48" s="510">
        <v>52</v>
      </c>
      <c r="D48" s="510">
        <v>117</v>
      </c>
    </row>
    <row r="49" spans="1:16" hidden="1" x14ac:dyDescent="0.25">
      <c r="A49" s="161" t="s">
        <v>173</v>
      </c>
      <c r="B49"/>
    </row>
    <row r="50" spans="1:16" hidden="1" x14ac:dyDescent="0.25">
      <c r="A50" s="161" t="s">
        <v>170</v>
      </c>
      <c r="B50">
        <v>745814.22</v>
      </c>
      <c r="C50" s="510">
        <v>343263.56</v>
      </c>
      <c r="D50" s="510">
        <v>197380.16999999998</v>
      </c>
      <c r="E50" s="510">
        <v>28669.490000000038</v>
      </c>
      <c r="F50" s="510">
        <v>30321.200000000001</v>
      </c>
      <c r="G50" s="510">
        <v>36521.599999999999</v>
      </c>
      <c r="H50" s="510">
        <v>70721.199999999983</v>
      </c>
      <c r="I50" s="510">
        <v>55335</v>
      </c>
      <c r="J50" s="510">
        <v>41046</v>
      </c>
      <c r="K50" s="510">
        <v>21268</v>
      </c>
      <c r="L50" s="510">
        <v>18513</v>
      </c>
      <c r="M50" s="510">
        <v>1694</v>
      </c>
      <c r="N50" s="510">
        <v>6214</v>
      </c>
      <c r="O50" s="510">
        <v>1551</v>
      </c>
      <c r="P50" s="510">
        <v>3036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Q D A A B Q S w M E F A A C A A g A 1 1 M j X c t L q j y l A A A A 9 g A A A B I A H A B D b 2 5 m a W c v U G F j a 2 F n Z S 5 4 b W w g o h g A K K A U A A A A A A A A A A A A A A A A A A A A A A A A A A A A h Y 9 N D o I w G E S v Q r q n L f U n a j 7 K g i 0 k J i b G b V M q N E I x t F j u 5 s I j e Q U x i r p z O W / e Y u Z + v U E y N H V w U Z 3 V r Y l R h C k K l J F t o U 0 Z o 9 4 d w x V K O G y F P I l S B a N s 7 G a w R Y w q 5 8 4 b Q r z 3 2 M 9 w 2 5 W E U R q R Q 5 7 t Z K U a g T 6 y / i + H 2 l g n j F S I w / 4 1 h j M c L Z Z 4 z t a Y A p k g 5 N p 8 B T b u f b Y / E N K + d n 2 n u L J h m g G Z I p D 3 B / 4 A U E s D B B Q A A g A I A N d T I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U y N d A t h M w s 0 A A A A O A Q A A E w A c A E Z v c m 1 1 b G F z L 1 N l Y 3 R p b 2 4 x L m 0 g o h g A K K A U A A A A A A A A A A A A A A A A A A A A A A A A A A A A T Y 5 B a 8 J A E I X v g f y H Y U 8 K M S Q e 2 l L J Q Z I I H m y L O S a h j O u Q L J i N z K x e i v / d 1 S B 0 Y H i 8 N / P g E 9 L O j B a q S d N V G I S B 9 M h 0 h A L d K J D B i V w Y g J 9 v N h 1 Z n 6 y 1 J p H Y P + A B h W Y b c 6 I 4 H 6 0 j 6 2 S m 8 s 9 m z b o 3 V 1 / f l 7 v G L y y T 5 V u j k T t 8 Z p M X Y k N Q v B S S 9 6 Y q 9 9 u y W C Q f i z S N h + N B z S O o c y Z 0 9 I V X 0 + E D 8 4 f H M 7 E z J J n j C 7 X z a A L 8 f S F P p H 9 1 p X s a M F M q 2 j o a M v W 8 q / Z W P 9 D b M D D 2 f 3 F 1 B 1 B L A Q I t A B Q A A g A I A N d T I 1 3 L S 6 o 8 p Q A A A P Y A A A A S A A A A A A A A A A A A A A A A A A A A A A B D b 2 5 m a W c v U G F j a 2 F n Z S 5 4 b W x Q S w E C L Q A U A A I A C A D X U y N d D 8 r p q 6 Q A A A D p A A A A E w A A A A A A A A A A A A A A A A D x A A A A W 0 N v b n R l b n R f V H l w Z X N d L n h t b F B L A Q I t A B Q A A g A I A N d T I 1 0 C 2 E z C z Q A A A A 4 B A A A T A A A A A A A A A A A A A A A A A O I B A A B G b 3 J t d W x h c y 9 T Z W N 0 a W 9 u M S 5 t U E s F B g A A A A A D A A M A w g A A A P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l A A A A A A A A P i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Y 1 N T c 3 Z G Q t Y m Q 1 N i 0 0 N T g 5 L W E 3 Y j k t O W F h M D g 0 N W Y w Z G U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N z k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4 V D E 5 O j I 2 O j U w L j E z M j M 3 M z d a I i A v P j x F b n R y e S B U e X B l P S J G a W x s Q 2 9 s d W 1 u V H l w Z X M i I F Z h b H V l P S J z Q W d Z Q 0 J n W U h C U V V G Q l F V R k J R V U Z C U V V G Q l F V R k J R V U Z C U V V G Q l F V R k J R V U Z C U V V G Q l F V R k J R V U Z C U V V G Q l F V R k J R V U Z C U V V G Q l F V P S I g L z 4 8 R W 5 0 c n k g V H l w Z T 0 i R m l s b E N v b H V t b k 5 h b W V z I i B W Y W x 1 Z T 0 i c 1 s m c X V v d D t N Z X M m c X V v d D s s J n F 1 b 3 Q 7 S W R T Z X J 2 a W N p b y Z x d W 9 0 O y w m c X V v d D t B b m 8 m c X V v d D s s J n F 1 b 3 Q 7 S W R F c 3 R h Y m x l Y 2 l t a W V u d G 8 m c X V v d D s s J n F 1 b 3 Q 7 Q 2 9 k a W d v U H J l c 3 R h Y 2 l v b i Z x d W 9 0 O y w m c X V v d D t m Z W N o Y U l u Z 3 J l c 2 8 m c X V v d D s s J n F 1 b 3 Q 7 Q 2 9 s M D E m c X V v d D s s J n F 1 b 3 Q 7 Q 2 9 s M D I m c X V v d D s s J n F 1 b 3 Q 7 Q 2 9 s M D M m c X V v d D s s J n F 1 b 3 Q 7 Q 2 9 s M D Q m c X V v d D s s J n F 1 b 3 Q 7 Q 2 9 s M D U m c X V v d D s s J n F 1 b 3 Q 7 Q 2 9 s M D Y m c X V v d D s s J n F 1 b 3 Q 7 Q 2 9 s M D c m c X V v d D s s J n F 1 b 3 Q 7 Q 2 9 s M D g m c X V v d D s s J n F 1 b 3 Q 7 Q 2 9 s M D k m c X V v d D s s J n F 1 b 3 Q 7 Q 2 9 s M T A m c X V v d D s s J n F 1 b 3 Q 7 Q 2 9 s M T E m c X V v d D s s J n F 1 b 3 Q 7 Q 2 9 s M T I m c X V v d D s s J n F 1 b 3 Q 7 Q 2 9 s M T M m c X V v d D s s J n F 1 b 3 Q 7 Q 2 9 s M T Q m c X V v d D s s J n F 1 b 3 Q 7 Q 2 9 s M T U m c X V v d D s s J n F 1 b 3 Q 7 Q 2 9 s M T Y m c X V v d D s s J n F 1 b 3 Q 7 Q 2 9 s M T c m c X V v d D s s J n F 1 b 3 Q 7 Q 2 9 s M T g m c X V v d D s s J n F 1 b 3 Q 7 Q 2 9 s M T k m c X V v d D s s J n F 1 b 3 Q 7 Q 2 9 s M j A m c X V v d D s s J n F 1 b 3 Q 7 Q 2 9 s M j E m c X V v d D s s J n F 1 b 3 Q 7 Q 2 9 s M j I m c X V v d D s s J n F 1 b 3 Q 7 Q 2 9 s M j M m c X V v d D s s J n F 1 b 3 Q 7 Q 2 9 s M j Q m c X V v d D s s J n F 1 b 3 Q 7 Q 2 9 s M j U m c X V v d D s s J n F 1 b 3 Q 7 Q 2 9 s M j Y m c X V v d D s s J n F 1 b 3 Q 7 Q 2 9 s M j c m c X V v d D s s J n F 1 b 3 Q 7 Q 2 9 s M j g m c X V v d D s s J n F 1 b 3 Q 7 Q 2 9 s M j k m c X V v d D s s J n F 1 b 3 Q 7 Q 2 9 s M z A m c X V v d D s s J n F 1 b 3 Q 7 Q 2 9 s M z E m c X V v d D s s J n F 1 b 3 Q 7 Q 2 9 s M z I m c X V v d D s s J n F 1 b 3 Q 7 Q 2 9 s M z M m c X V v d D s s J n F 1 b 3 Q 7 Q 2 9 s M z Q m c X V v d D s s J n F 1 b 3 Q 7 Q 2 9 s M z U m c X V v d D s s J n F 1 b 3 Q 7 Q 2 9 s M z Y m c X V v d D s s J n F 1 b 3 Q 7 Q 2 9 s M z c m c X V v d D s s J n F 1 b 3 Q 7 Q 2 9 s M z g m c X V v d D s s J n F 1 b 3 Q 7 Q 2 9 s M z k m c X V v d D s s J n F 1 b 3 Q 7 Q 2 9 s N D A m c X V v d D s s J n F 1 b 3 Q 7 Q 2 9 s N D E m c X V v d D s s J n F 1 b 3 Q 7 Y 2 9 s N D I m c X V v d D s s J n F 1 b 3 Q 7 Y 2 9 s N D M m c X V v d D s s J n F 1 b 3 Q 7 Y 2 9 s N D Q m c X V v d D s s J n F 1 b 3 Q 7 Y 2 9 s N D U m c X V v d D s s J n F 1 b 3 Q 7 Y 2 9 s N D Y m c X V v d D s s J n F 1 b 3 Q 7 Y 2 9 s N D c m c X V v d D s s J n F 1 b 3 Q 7 Y 2 9 s N D g m c X V v d D s s J n F 1 b 3 Q 7 Y 2 9 s N D k m c X V v d D s s J n F 1 b 3 Q 7 Y 2 9 s N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T W V z L D B 9 J n F 1 b 3 Q 7 L C Z x d W 9 0 O 1 N l Y 3 R p b 2 4 x L 0 R h d G 9 z L 0 F 1 d G 9 S Z W 1 v d m V k Q 2 9 s d W 1 u c z E u e 0 l k U 2 V y d m l j a W 8 s M X 0 m c X V v d D s s J n F 1 b 3 Q 7 U 2 V j d G l v b j E v R G F 0 b 3 M v Q X V 0 b 1 J l b W 9 2 Z W R D b 2 x 1 b W 5 z M S 5 7 Q W 5 v L D J 9 J n F 1 b 3 Q 7 L C Z x d W 9 0 O 1 N l Y 3 R p b 2 4 x L 0 R h d G 9 z L 0 F 1 d G 9 S Z W 1 v d m V k Q 2 9 s d W 1 u c z E u e 0 l k R X N 0 Y W J s Z W N p b W l l b n R v L D N 9 J n F 1 b 3 Q 7 L C Z x d W 9 0 O 1 N l Y 3 R p b 2 4 x L 0 R h d G 9 z L 0 F 1 d G 9 S Z W 1 v d m V k Q 2 9 s d W 1 u c z E u e 0 N v Z G l n b 1 B y Z X N 0 Y W N p b 2 4 s N H 0 m c X V v d D s s J n F 1 b 3 Q 7 U 2 V j d G l v b j E v R G F 0 b 3 M v Q X V 0 b 1 J l b W 9 2 Z W R D b 2 x 1 b W 5 z M S 5 7 Z m V j a G F J b m d y Z X N v L D V 9 J n F 1 b 3 Q 7 L C Z x d W 9 0 O 1 N l Y 3 R p b 2 4 x L 0 R h d G 9 z L 0 F 1 d G 9 S Z W 1 v d m V k Q 2 9 s d W 1 u c z E u e 0 N v b D A x L D Z 9 J n F 1 b 3 Q 7 L C Z x d W 9 0 O 1 N l Y 3 R p b 2 4 x L 0 R h d G 9 z L 0 F 1 d G 9 S Z W 1 v d m V k Q 2 9 s d W 1 u c z E u e 0 N v b D A y L D d 9 J n F 1 b 3 Q 7 L C Z x d W 9 0 O 1 N l Y 3 R p b 2 4 x L 0 R h d G 9 z L 0 F 1 d G 9 S Z W 1 v d m V k Q 2 9 s d W 1 u c z E u e 0 N v b D A z L D h 9 J n F 1 b 3 Q 7 L C Z x d W 9 0 O 1 N l Y 3 R p b 2 4 x L 0 R h d G 9 z L 0 F 1 d G 9 S Z W 1 v d m V k Q 2 9 s d W 1 u c z E u e 0 N v b D A 0 L D l 9 J n F 1 b 3 Q 7 L C Z x d W 9 0 O 1 N l Y 3 R p b 2 4 x L 0 R h d G 9 z L 0 F 1 d G 9 S Z W 1 v d m V k Q 2 9 s d W 1 u c z E u e 0 N v b D A 1 L D E w f S Z x d W 9 0 O y w m c X V v d D t T Z W N 0 a W 9 u M S 9 E Y X R v c y 9 B d X R v U m V t b 3 Z l Z E N v b H V t b n M x L n t D b 2 w w N i w x M X 0 m c X V v d D s s J n F 1 b 3 Q 7 U 2 V j d G l v b j E v R G F 0 b 3 M v Q X V 0 b 1 J l b W 9 2 Z W R D b 2 x 1 b W 5 z M S 5 7 Q 2 9 s M D c s M T J 9 J n F 1 b 3 Q 7 L C Z x d W 9 0 O 1 N l Y 3 R p b 2 4 x L 0 R h d G 9 z L 0 F 1 d G 9 S Z W 1 v d m V k Q 2 9 s d W 1 u c z E u e 0 N v b D A 4 L D E z f S Z x d W 9 0 O y w m c X V v d D t T Z W N 0 a W 9 u M S 9 E Y X R v c y 9 B d X R v U m V t b 3 Z l Z E N v b H V t b n M x L n t D b 2 w w O S w x N H 0 m c X V v d D s s J n F 1 b 3 Q 7 U 2 V j d G l v b j E v R G F 0 b 3 M v Q X V 0 b 1 J l b W 9 2 Z W R D b 2 x 1 b W 5 z M S 5 7 Q 2 9 s M T A s M T V 9 J n F 1 b 3 Q 7 L C Z x d W 9 0 O 1 N l Y 3 R p b 2 4 x L 0 R h d G 9 z L 0 F 1 d G 9 S Z W 1 v d m V k Q 2 9 s d W 1 u c z E u e 0 N v b D E x L D E 2 f S Z x d W 9 0 O y w m c X V v d D t T Z W N 0 a W 9 u M S 9 E Y X R v c y 9 B d X R v U m V t b 3 Z l Z E N v b H V t b n M x L n t D b 2 w x M i w x N 3 0 m c X V v d D s s J n F 1 b 3 Q 7 U 2 V j d G l v b j E v R G F 0 b 3 M v Q X V 0 b 1 J l b W 9 2 Z W R D b 2 x 1 b W 5 z M S 5 7 Q 2 9 s M T M s M T h 9 J n F 1 b 3 Q 7 L C Z x d W 9 0 O 1 N l Y 3 R p b 2 4 x L 0 R h d G 9 z L 0 F 1 d G 9 S Z W 1 v d m V k Q 2 9 s d W 1 u c z E u e 0 N v b D E 0 L D E 5 f S Z x d W 9 0 O y w m c X V v d D t T Z W N 0 a W 9 u M S 9 E Y X R v c y 9 B d X R v U m V t b 3 Z l Z E N v b H V t b n M x L n t D b 2 w x N S w y M H 0 m c X V v d D s s J n F 1 b 3 Q 7 U 2 V j d G l v b j E v R G F 0 b 3 M v Q X V 0 b 1 J l b W 9 2 Z W R D b 2 x 1 b W 5 z M S 5 7 Q 2 9 s M T Y s M j F 9 J n F 1 b 3 Q 7 L C Z x d W 9 0 O 1 N l Y 3 R p b 2 4 x L 0 R h d G 9 z L 0 F 1 d G 9 S Z W 1 v d m V k Q 2 9 s d W 1 u c z E u e 0 N v b D E 3 L D I y f S Z x d W 9 0 O y w m c X V v d D t T Z W N 0 a W 9 u M S 9 E Y X R v c y 9 B d X R v U m V t b 3 Z l Z E N v b H V t b n M x L n t D b 2 w x O C w y M 3 0 m c X V v d D s s J n F 1 b 3 Q 7 U 2 V j d G l v b j E v R G F 0 b 3 M v Q X V 0 b 1 J l b W 9 2 Z W R D b 2 x 1 b W 5 z M S 5 7 Q 2 9 s M T k s M j R 9 J n F 1 b 3 Q 7 L C Z x d W 9 0 O 1 N l Y 3 R p b 2 4 x L 0 R h d G 9 z L 0 F 1 d G 9 S Z W 1 v d m V k Q 2 9 s d W 1 u c z E u e 0 N v b D I w L D I 1 f S Z x d W 9 0 O y w m c X V v d D t T Z W N 0 a W 9 u M S 9 E Y X R v c y 9 B d X R v U m V t b 3 Z l Z E N v b H V t b n M x L n t D b 2 w y M S w y N n 0 m c X V v d D s s J n F 1 b 3 Q 7 U 2 V j d G l v b j E v R G F 0 b 3 M v Q X V 0 b 1 J l b W 9 2 Z W R D b 2 x 1 b W 5 z M S 5 7 Q 2 9 s M j I s M j d 9 J n F 1 b 3 Q 7 L C Z x d W 9 0 O 1 N l Y 3 R p b 2 4 x L 0 R h d G 9 z L 0 F 1 d G 9 S Z W 1 v d m V k Q 2 9 s d W 1 u c z E u e 0 N v b D I z L D I 4 f S Z x d W 9 0 O y w m c X V v d D t T Z W N 0 a W 9 u M S 9 E Y X R v c y 9 B d X R v U m V t b 3 Z l Z E N v b H V t b n M x L n t D b 2 w y N C w y O X 0 m c X V v d D s s J n F 1 b 3 Q 7 U 2 V j d G l v b j E v R G F 0 b 3 M v Q X V 0 b 1 J l b W 9 2 Z W R D b 2 x 1 b W 5 z M S 5 7 Q 2 9 s M j U s M z B 9 J n F 1 b 3 Q 7 L C Z x d W 9 0 O 1 N l Y 3 R p b 2 4 x L 0 R h d G 9 z L 0 F 1 d G 9 S Z W 1 v d m V k Q 2 9 s d W 1 u c z E u e 0 N v b D I 2 L D M x f S Z x d W 9 0 O y w m c X V v d D t T Z W N 0 a W 9 u M S 9 E Y X R v c y 9 B d X R v U m V t b 3 Z l Z E N v b H V t b n M x L n t D b 2 w y N y w z M n 0 m c X V v d D s s J n F 1 b 3 Q 7 U 2 V j d G l v b j E v R G F 0 b 3 M v Q X V 0 b 1 J l b W 9 2 Z W R D b 2 x 1 b W 5 z M S 5 7 Q 2 9 s M j g s M z N 9 J n F 1 b 3 Q 7 L C Z x d W 9 0 O 1 N l Y 3 R p b 2 4 x L 0 R h d G 9 z L 0 F 1 d G 9 S Z W 1 v d m V k Q 2 9 s d W 1 u c z E u e 0 N v b D I 5 L D M 0 f S Z x d W 9 0 O y w m c X V v d D t T Z W N 0 a W 9 u M S 9 E Y X R v c y 9 B d X R v U m V t b 3 Z l Z E N v b H V t b n M x L n t D b 2 w z M C w z N X 0 m c X V v d D s s J n F 1 b 3 Q 7 U 2 V j d G l v b j E v R G F 0 b 3 M v Q X V 0 b 1 J l b W 9 2 Z W R D b 2 x 1 b W 5 z M S 5 7 Q 2 9 s M z E s M z Z 9 J n F 1 b 3 Q 7 L C Z x d W 9 0 O 1 N l Y 3 R p b 2 4 x L 0 R h d G 9 z L 0 F 1 d G 9 S Z W 1 v d m V k Q 2 9 s d W 1 u c z E u e 0 N v b D M y L D M 3 f S Z x d W 9 0 O y w m c X V v d D t T Z W N 0 a W 9 u M S 9 E Y X R v c y 9 B d X R v U m V t b 3 Z l Z E N v b H V t b n M x L n t D b 2 w z M y w z O H 0 m c X V v d D s s J n F 1 b 3 Q 7 U 2 V j d G l v b j E v R G F 0 b 3 M v Q X V 0 b 1 J l b W 9 2 Z W R D b 2 x 1 b W 5 z M S 5 7 Q 2 9 s M z Q s M z l 9 J n F 1 b 3 Q 7 L C Z x d W 9 0 O 1 N l Y 3 R p b 2 4 x L 0 R h d G 9 z L 0 F 1 d G 9 S Z W 1 v d m V k Q 2 9 s d W 1 u c z E u e 0 N v b D M 1 L D Q w f S Z x d W 9 0 O y w m c X V v d D t T Z W N 0 a W 9 u M S 9 E Y X R v c y 9 B d X R v U m V t b 3 Z l Z E N v b H V t b n M x L n t D b 2 w z N i w 0 M X 0 m c X V v d D s s J n F 1 b 3 Q 7 U 2 V j d G l v b j E v R G F 0 b 3 M v Q X V 0 b 1 J l b W 9 2 Z W R D b 2 x 1 b W 5 z M S 5 7 Q 2 9 s M z c s N D J 9 J n F 1 b 3 Q 7 L C Z x d W 9 0 O 1 N l Y 3 R p b 2 4 x L 0 R h d G 9 z L 0 F 1 d G 9 S Z W 1 v d m V k Q 2 9 s d W 1 u c z E u e 0 N v b D M 4 L D Q z f S Z x d W 9 0 O y w m c X V v d D t T Z W N 0 a W 9 u M S 9 E Y X R v c y 9 B d X R v U m V t b 3 Z l Z E N v b H V t b n M x L n t D b 2 w z O S w 0 N H 0 m c X V v d D s s J n F 1 b 3 Q 7 U 2 V j d G l v b j E v R G F 0 b 3 M v Q X V 0 b 1 J l b W 9 2 Z W R D b 2 x 1 b W 5 z M S 5 7 Q 2 9 s N D A s N D V 9 J n F 1 b 3 Q 7 L C Z x d W 9 0 O 1 N l Y 3 R p b 2 4 x L 0 R h d G 9 z L 0 F 1 d G 9 S Z W 1 v d m V k Q 2 9 s d W 1 u c z E u e 0 N v b D Q x L D Q 2 f S Z x d W 9 0 O y w m c X V v d D t T Z W N 0 a W 9 u M S 9 E Y X R v c y 9 B d X R v U m V t b 3 Z l Z E N v b H V t b n M x L n t j b 2 w 0 M i w 0 N 3 0 m c X V v d D s s J n F 1 b 3 Q 7 U 2 V j d G l v b j E v R G F 0 b 3 M v Q X V 0 b 1 J l b W 9 2 Z W R D b 2 x 1 b W 5 z M S 5 7 Y 2 9 s N D M s N D h 9 J n F 1 b 3 Q 7 L C Z x d W 9 0 O 1 N l Y 3 R p b 2 4 x L 0 R h d G 9 z L 0 F 1 d G 9 S Z W 1 v d m V k Q 2 9 s d W 1 u c z E u e 2 N v b D Q 0 L D Q 5 f S Z x d W 9 0 O y w m c X V v d D t T Z W N 0 a W 9 u M S 9 E Y X R v c y 9 B d X R v U m V t b 3 Z l Z E N v b H V t b n M x L n t j b 2 w 0 N S w 1 M H 0 m c X V v d D s s J n F 1 b 3 Q 7 U 2 V j d G l v b j E v R G F 0 b 3 M v Q X V 0 b 1 J l b W 9 2 Z W R D b 2 x 1 b W 5 z M S 5 7 Y 2 9 s N D Y s N T F 9 J n F 1 b 3 Q 7 L C Z x d W 9 0 O 1 N l Y 3 R p b 2 4 x L 0 R h d G 9 z L 0 F 1 d G 9 S Z W 1 v d m V k Q 2 9 s d W 1 u c z E u e 2 N v b D Q 3 L D U y f S Z x d W 9 0 O y w m c X V v d D t T Z W N 0 a W 9 u M S 9 E Y X R v c y 9 B d X R v U m V t b 3 Z l Z E N v b H V t b n M x L n t j b 2 w 0 O C w 1 M 3 0 m c X V v d D s s J n F 1 b 3 Q 7 U 2 V j d G l v b j E v R G F 0 b 3 M v Q X V 0 b 1 J l b W 9 2 Z W R D b 2 x 1 b W 5 z M S 5 7 Y 2 9 s N D k s N T R 9 J n F 1 b 3 Q 7 L C Z x d W 9 0 O 1 N l Y 3 R p b 2 4 x L 0 R h d G 9 z L 0 F 1 d G 9 S Z W 1 v d m V k Q 2 9 s d W 1 u c z E u e 2 N v b D U w L D U 1 f S Z x d W 9 0 O 1 0 s J n F 1 b 3 Q 7 Q 2 9 s d W 1 u Q 2 9 1 b n Q m c X V v d D s 6 N T Y s J n F 1 b 3 Q 7 S 2 V 5 Q 2 9 s d W 1 u T m F t Z X M m c X V v d D s 6 W 1 0 s J n F 1 b 3 Q 7 Q 2 9 s d W 1 u S W R l b n R p d G l l c y Z x d W 9 0 O z p b J n F 1 b 3 Q 7 U 2 V j d G l v b j E v R G F 0 b 3 M v Q X V 0 b 1 J l b W 9 2 Z W R D b 2 x 1 b W 5 z M S 5 7 T W V z L D B 9 J n F 1 b 3 Q 7 L C Z x d W 9 0 O 1 N l Y 3 R p b 2 4 x L 0 R h d G 9 z L 0 F 1 d G 9 S Z W 1 v d m V k Q 2 9 s d W 1 u c z E u e 0 l k U 2 V y d m l j a W 8 s M X 0 m c X V v d D s s J n F 1 b 3 Q 7 U 2 V j d G l v b j E v R G F 0 b 3 M v Q X V 0 b 1 J l b W 9 2 Z W R D b 2 x 1 b W 5 z M S 5 7 Q W 5 v L D J 9 J n F 1 b 3 Q 7 L C Z x d W 9 0 O 1 N l Y 3 R p b 2 4 x L 0 R h d G 9 z L 0 F 1 d G 9 S Z W 1 v d m V k Q 2 9 s d W 1 u c z E u e 0 l k R X N 0 Y W J s Z W N p b W l l b n R v L D N 9 J n F 1 b 3 Q 7 L C Z x d W 9 0 O 1 N l Y 3 R p b 2 4 x L 0 R h d G 9 z L 0 F 1 d G 9 S Z W 1 v d m V k Q 2 9 s d W 1 u c z E u e 0 N v Z G l n b 1 B y Z X N 0 Y W N p b 2 4 s N H 0 m c X V v d D s s J n F 1 b 3 Q 7 U 2 V j d G l v b j E v R G F 0 b 3 M v Q X V 0 b 1 J l b W 9 2 Z W R D b 2 x 1 b W 5 z M S 5 7 Z m V j a G F J b m d y Z X N v L D V 9 J n F 1 b 3 Q 7 L C Z x d W 9 0 O 1 N l Y 3 R p b 2 4 x L 0 R h d G 9 z L 0 F 1 d G 9 S Z W 1 v d m V k Q 2 9 s d W 1 u c z E u e 0 N v b D A x L D Z 9 J n F 1 b 3 Q 7 L C Z x d W 9 0 O 1 N l Y 3 R p b 2 4 x L 0 R h d G 9 z L 0 F 1 d G 9 S Z W 1 v d m V k Q 2 9 s d W 1 u c z E u e 0 N v b D A y L D d 9 J n F 1 b 3 Q 7 L C Z x d W 9 0 O 1 N l Y 3 R p b 2 4 x L 0 R h d G 9 z L 0 F 1 d G 9 S Z W 1 v d m V k Q 2 9 s d W 1 u c z E u e 0 N v b D A z L D h 9 J n F 1 b 3 Q 7 L C Z x d W 9 0 O 1 N l Y 3 R p b 2 4 x L 0 R h d G 9 z L 0 F 1 d G 9 S Z W 1 v d m V k Q 2 9 s d W 1 u c z E u e 0 N v b D A 0 L D l 9 J n F 1 b 3 Q 7 L C Z x d W 9 0 O 1 N l Y 3 R p b 2 4 x L 0 R h d G 9 z L 0 F 1 d G 9 S Z W 1 v d m V k Q 2 9 s d W 1 u c z E u e 0 N v b D A 1 L D E w f S Z x d W 9 0 O y w m c X V v d D t T Z W N 0 a W 9 u M S 9 E Y X R v c y 9 B d X R v U m V t b 3 Z l Z E N v b H V t b n M x L n t D b 2 w w N i w x M X 0 m c X V v d D s s J n F 1 b 3 Q 7 U 2 V j d G l v b j E v R G F 0 b 3 M v Q X V 0 b 1 J l b W 9 2 Z W R D b 2 x 1 b W 5 z M S 5 7 Q 2 9 s M D c s M T J 9 J n F 1 b 3 Q 7 L C Z x d W 9 0 O 1 N l Y 3 R p b 2 4 x L 0 R h d G 9 z L 0 F 1 d G 9 S Z W 1 v d m V k Q 2 9 s d W 1 u c z E u e 0 N v b D A 4 L D E z f S Z x d W 9 0 O y w m c X V v d D t T Z W N 0 a W 9 u M S 9 E Y X R v c y 9 B d X R v U m V t b 3 Z l Z E N v b H V t b n M x L n t D b 2 w w O S w x N H 0 m c X V v d D s s J n F 1 b 3 Q 7 U 2 V j d G l v b j E v R G F 0 b 3 M v Q X V 0 b 1 J l b W 9 2 Z W R D b 2 x 1 b W 5 z M S 5 7 Q 2 9 s M T A s M T V 9 J n F 1 b 3 Q 7 L C Z x d W 9 0 O 1 N l Y 3 R p b 2 4 x L 0 R h d G 9 z L 0 F 1 d G 9 S Z W 1 v d m V k Q 2 9 s d W 1 u c z E u e 0 N v b D E x L D E 2 f S Z x d W 9 0 O y w m c X V v d D t T Z W N 0 a W 9 u M S 9 E Y X R v c y 9 B d X R v U m V t b 3 Z l Z E N v b H V t b n M x L n t D b 2 w x M i w x N 3 0 m c X V v d D s s J n F 1 b 3 Q 7 U 2 V j d G l v b j E v R G F 0 b 3 M v Q X V 0 b 1 J l b W 9 2 Z W R D b 2 x 1 b W 5 z M S 5 7 Q 2 9 s M T M s M T h 9 J n F 1 b 3 Q 7 L C Z x d W 9 0 O 1 N l Y 3 R p b 2 4 x L 0 R h d G 9 z L 0 F 1 d G 9 S Z W 1 v d m V k Q 2 9 s d W 1 u c z E u e 0 N v b D E 0 L D E 5 f S Z x d W 9 0 O y w m c X V v d D t T Z W N 0 a W 9 u M S 9 E Y X R v c y 9 B d X R v U m V t b 3 Z l Z E N v b H V t b n M x L n t D b 2 w x N S w y M H 0 m c X V v d D s s J n F 1 b 3 Q 7 U 2 V j d G l v b j E v R G F 0 b 3 M v Q X V 0 b 1 J l b W 9 2 Z W R D b 2 x 1 b W 5 z M S 5 7 Q 2 9 s M T Y s M j F 9 J n F 1 b 3 Q 7 L C Z x d W 9 0 O 1 N l Y 3 R p b 2 4 x L 0 R h d G 9 z L 0 F 1 d G 9 S Z W 1 v d m V k Q 2 9 s d W 1 u c z E u e 0 N v b D E 3 L D I y f S Z x d W 9 0 O y w m c X V v d D t T Z W N 0 a W 9 u M S 9 E Y X R v c y 9 B d X R v U m V t b 3 Z l Z E N v b H V t b n M x L n t D b 2 w x O C w y M 3 0 m c X V v d D s s J n F 1 b 3 Q 7 U 2 V j d G l v b j E v R G F 0 b 3 M v Q X V 0 b 1 J l b W 9 2 Z W R D b 2 x 1 b W 5 z M S 5 7 Q 2 9 s M T k s M j R 9 J n F 1 b 3 Q 7 L C Z x d W 9 0 O 1 N l Y 3 R p b 2 4 x L 0 R h d G 9 z L 0 F 1 d G 9 S Z W 1 v d m V k Q 2 9 s d W 1 u c z E u e 0 N v b D I w L D I 1 f S Z x d W 9 0 O y w m c X V v d D t T Z W N 0 a W 9 u M S 9 E Y X R v c y 9 B d X R v U m V t b 3 Z l Z E N v b H V t b n M x L n t D b 2 w y M S w y N n 0 m c X V v d D s s J n F 1 b 3 Q 7 U 2 V j d G l v b j E v R G F 0 b 3 M v Q X V 0 b 1 J l b W 9 2 Z W R D b 2 x 1 b W 5 z M S 5 7 Q 2 9 s M j I s M j d 9 J n F 1 b 3 Q 7 L C Z x d W 9 0 O 1 N l Y 3 R p b 2 4 x L 0 R h d G 9 z L 0 F 1 d G 9 S Z W 1 v d m V k Q 2 9 s d W 1 u c z E u e 0 N v b D I z L D I 4 f S Z x d W 9 0 O y w m c X V v d D t T Z W N 0 a W 9 u M S 9 E Y X R v c y 9 B d X R v U m V t b 3 Z l Z E N v b H V t b n M x L n t D b 2 w y N C w y O X 0 m c X V v d D s s J n F 1 b 3 Q 7 U 2 V j d G l v b j E v R G F 0 b 3 M v Q X V 0 b 1 J l b W 9 2 Z W R D b 2 x 1 b W 5 z M S 5 7 Q 2 9 s M j U s M z B 9 J n F 1 b 3 Q 7 L C Z x d W 9 0 O 1 N l Y 3 R p b 2 4 x L 0 R h d G 9 z L 0 F 1 d G 9 S Z W 1 v d m V k Q 2 9 s d W 1 u c z E u e 0 N v b D I 2 L D M x f S Z x d W 9 0 O y w m c X V v d D t T Z W N 0 a W 9 u M S 9 E Y X R v c y 9 B d X R v U m V t b 3 Z l Z E N v b H V t b n M x L n t D b 2 w y N y w z M n 0 m c X V v d D s s J n F 1 b 3 Q 7 U 2 V j d G l v b j E v R G F 0 b 3 M v Q X V 0 b 1 J l b W 9 2 Z W R D b 2 x 1 b W 5 z M S 5 7 Q 2 9 s M j g s M z N 9 J n F 1 b 3 Q 7 L C Z x d W 9 0 O 1 N l Y 3 R p b 2 4 x L 0 R h d G 9 z L 0 F 1 d G 9 S Z W 1 v d m V k Q 2 9 s d W 1 u c z E u e 0 N v b D I 5 L D M 0 f S Z x d W 9 0 O y w m c X V v d D t T Z W N 0 a W 9 u M S 9 E Y X R v c y 9 B d X R v U m V t b 3 Z l Z E N v b H V t b n M x L n t D b 2 w z M C w z N X 0 m c X V v d D s s J n F 1 b 3 Q 7 U 2 V j d G l v b j E v R G F 0 b 3 M v Q X V 0 b 1 J l b W 9 2 Z W R D b 2 x 1 b W 5 z M S 5 7 Q 2 9 s M z E s M z Z 9 J n F 1 b 3 Q 7 L C Z x d W 9 0 O 1 N l Y 3 R p b 2 4 x L 0 R h d G 9 z L 0 F 1 d G 9 S Z W 1 v d m V k Q 2 9 s d W 1 u c z E u e 0 N v b D M y L D M 3 f S Z x d W 9 0 O y w m c X V v d D t T Z W N 0 a W 9 u M S 9 E Y X R v c y 9 B d X R v U m V t b 3 Z l Z E N v b H V t b n M x L n t D b 2 w z M y w z O H 0 m c X V v d D s s J n F 1 b 3 Q 7 U 2 V j d G l v b j E v R G F 0 b 3 M v Q X V 0 b 1 J l b W 9 2 Z W R D b 2 x 1 b W 5 z M S 5 7 Q 2 9 s M z Q s M z l 9 J n F 1 b 3 Q 7 L C Z x d W 9 0 O 1 N l Y 3 R p b 2 4 x L 0 R h d G 9 z L 0 F 1 d G 9 S Z W 1 v d m V k Q 2 9 s d W 1 u c z E u e 0 N v b D M 1 L D Q w f S Z x d W 9 0 O y w m c X V v d D t T Z W N 0 a W 9 u M S 9 E Y X R v c y 9 B d X R v U m V t b 3 Z l Z E N v b H V t b n M x L n t D b 2 w z N i w 0 M X 0 m c X V v d D s s J n F 1 b 3 Q 7 U 2 V j d G l v b j E v R G F 0 b 3 M v Q X V 0 b 1 J l b W 9 2 Z W R D b 2 x 1 b W 5 z M S 5 7 Q 2 9 s M z c s N D J 9 J n F 1 b 3 Q 7 L C Z x d W 9 0 O 1 N l Y 3 R p b 2 4 x L 0 R h d G 9 z L 0 F 1 d G 9 S Z W 1 v d m V k Q 2 9 s d W 1 u c z E u e 0 N v b D M 4 L D Q z f S Z x d W 9 0 O y w m c X V v d D t T Z W N 0 a W 9 u M S 9 E Y X R v c y 9 B d X R v U m V t b 3 Z l Z E N v b H V t b n M x L n t D b 2 w z O S w 0 N H 0 m c X V v d D s s J n F 1 b 3 Q 7 U 2 V j d G l v b j E v R G F 0 b 3 M v Q X V 0 b 1 J l b W 9 2 Z W R D b 2 x 1 b W 5 z M S 5 7 Q 2 9 s N D A s N D V 9 J n F 1 b 3 Q 7 L C Z x d W 9 0 O 1 N l Y 3 R p b 2 4 x L 0 R h d G 9 z L 0 F 1 d G 9 S Z W 1 v d m V k Q 2 9 s d W 1 u c z E u e 0 N v b D Q x L D Q 2 f S Z x d W 9 0 O y w m c X V v d D t T Z W N 0 a W 9 u M S 9 E Y X R v c y 9 B d X R v U m V t b 3 Z l Z E N v b H V t b n M x L n t j b 2 w 0 M i w 0 N 3 0 m c X V v d D s s J n F 1 b 3 Q 7 U 2 V j d G l v b j E v R G F 0 b 3 M v Q X V 0 b 1 J l b W 9 2 Z W R D b 2 x 1 b W 5 z M S 5 7 Y 2 9 s N D M s N D h 9 J n F 1 b 3 Q 7 L C Z x d W 9 0 O 1 N l Y 3 R p b 2 4 x L 0 R h d G 9 z L 0 F 1 d G 9 S Z W 1 v d m V k Q 2 9 s d W 1 u c z E u e 2 N v b D Q 0 L D Q 5 f S Z x d W 9 0 O y w m c X V v d D t T Z W N 0 a W 9 u M S 9 E Y X R v c y 9 B d X R v U m V t b 3 Z l Z E N v b H V t b n M x L n t j b 2 w 0 N S w 1 M H 0 m c X V v d D s s J n F 1 b 3 Q 7 U 2 V j d G l v b j E v R G F 0 b 3 M v Q X V 0 b 1 J l b W 9 2 Z W R D b 2 x 1 b W 5 z M S 5 7 Y 2 9 s N D Y s N T F 9 J n F 1 b 3 Q 7 L C Z x d W 9 0 O 1 N l Y 3 R p b 2 4 x L 0 R h d G 9 z L 0 F 1 d G 9 S Z W 1 v d m V k Q 2 9 s d W 1 u c z E u e 2 N v b D Q 3 L D U y f S Z x d W 9 0 O y w m c X V v d D t T Z W N 0 a W 9 u M S 9 E Y X R v c y 9 B d X R v U m V t b 3 Z l Z E N v b H V t b n M x L n t j b 2 w 0 O C w 1 M 3 0 m c X V v d D s s J n F 1 b 3 Q 7 U 2 V j d G l v b j E v R G F 0 b 3 M v Q X V 0 b 1 J l b W 9 2 Z W R D b 2 x 1 b W 5 z M S 5 7 Y 2 9 s N D k s N T R 9 J n F 1 b 3 Q 7 L C Z x d W 9 0 O 1 N l Y 3 R p b 2 4 x L 0 R h d G 9 z L 0 F 1 d G 9 S Z W 1 v d m V k Q 2 9 s d W 1 u c z E u e 2 N v b D U w L D U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X 0 R h d G 9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v 3 4 S 0 l x n 1 L g e c A J 4 5 2 q O M A A A A A A g A A A A A A E G Y A A A A B A A A g A A A A z 7 i n B J m J K u S V F M q g m K y 6 A v Q + a t m Q b e F a K b 5 m P w n e r T 8 A A A A A D o A A A A A C A A A g A A A A 2 D K 3 h H 8 x X m G 3 I j 6 C d Z H a x e Y P 4 Q B t 4 N V p g 8 p p w 3 9 t 2 T t Q A A A A o k M c j E X x T z h k z d 3 P 7 t E 1 L X 6 m v / Z J S I G q I 0 2 D a V 0 X C H J 8 l 3 b p A a 5 G e T B x v W v S L 2 A D o T o B q s a b M B X 1 F + D v w 4 + U t n l A 4 C O h T n j y q R O L M D 3 9 q b B A A A A A d k r q D 7 z t G C v 0 4 R w t v J e Z a D L E w + 0 9 F d U f N 8 G U m x B S o r V k A + 1 6 r I Z + o p 6 Y q H 7 D 3 M L D y C 2 N K n / q M F k q L g O o C O H h A g = = < / D a t a M a s h u p > 
</file>

<file path=customXml/itemProps1.xml><?xml version="1.0" encoding="utf-8"?>
<ds:datastoreItem xmlns:ds="http://schemas.openxmlformats.org/officeDocument/2006/customXml" ds:itemID="{0C05701A-3A0A-4C66-9000-0E6DF22032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NOMBRE</vt:lpstr>
      <vt:lpstr>D15</vt:lpstr>
      <vt:lpstr>D16</vt:lpstr>
      <vt:lpstr>Filtro07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Liliana Báez Aguirre</dc:creator>
  <cp:lastModifiedBy>Mónica Liliana Báez Aguirre</cp:lastModifiedBy>
  <dcterms:created xsi:type="dcterms:W3CDTF">2026-06-26T18:26:12Z</dcterms:created>
  <dcterms:modified xsi:type="dcterms:W3CDTF">2026-09-03T14:35:39Z</dcterms:modified>
</cp:coreProperties>
</file>