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rina.barraza\Desktop\Metas Sanitarias Octubre\"/>
    </mc:Choice>
  </mc:AlternateContent>
  <bookViews>
    <workbookView xWindow="0" yWindow="0" windowWidth="15330" windowHeight="2070" tabRatio="681" activeTab="1"/>
  </bookViews>
  <sheets>
    <sheet name="Resumen" sheetId="13" r:id="rId1"/>
    <sheet name="Meta 01" sheetId="2" r:id="rId2"/>
    <sheet name="Meta 02" sheetId="3" r:id="rId3"/>
    <sheet name="Meta 3A" sheetId="4" r:id="rId4"/>
    <sheet name="Meta 3B" sheetId="5" r:id="rId5"/>
    <sheet name="Meta 4A" sheetId="7" r:id="rId6"/>
    <sheet name="Meta 4B" sheetId="8" r:id="rId7"/>
    <sheet name="Meta 05" sheetId="9" r:id="rId8"/>
    <sheet name="Meta 06" sheetId="10" r:id="rId9"/>
    <sheet name="Meta 07" sheetId="14" r:id="rId10"/>
    <sheet name="Metas" sheetId="12" r:id="rId11"/>
  </sheets>
  <externalReferences>
    <externalReference r:id="rId12"/>
    <externalReference r:id="rId13"/>
  </externalReferences>
  <definedNames>
    <definedName name="_xlnm._FilterDatabase" localSheetId="1" hidden="1">'Meta 01'!$A$11:$S$163</definedName>
    <definedName name="_xlnm._FilterDatabase" localSheetId="2" hidden="1">'Meta 02'!$A$11:$L$162</definedName>
    <definedName name="_xlnm._FilterDatabase" localSheetId="7" hidden="1">'Meta 05'!$D$12:$WVS$163</definedName>
    <definedName name="_xlnm._FilterDatabase" localSheetId="8" hidden="1">'Meta 06'!$A$11:$AE$162</definedName>
    <definedName name="_xlnm._FilterDatabase" localSheetId="9" hidden="1">'Meta 07'!$C$12:$J$163</definedName>
    <definedName name="_xlnm._FilterDatabase" localSheetId="3" hidden="1">'Meta 3A'!$A$11:$WWA$163</definedName>
    <definedName name="_xlnm._FilterDatabase" localSheetId="4" hidden="1">'Meta 3B'!$A$11:$S$163</definedName>
    <definedName name="_xlnm._FilterDatabase" localSheetId="5" hidden="1">'Meta 4A'!$A$11:$WVS$162</definedName>
    <definedName name="_xlnm._FilterDatabase" localSheetId="6" hidden="1">'Meta 4B'!$D$11:$K$162</definedName>
    <definedName name="_xlnm._FilterDatabase" localSheetId="10" hidden="1">Metas!$A$4:$R$4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6" i="10" l="1"/>
  <c r="E12" i="7" l="1"/>
  <c r="D122" i="3" l="1"/>
  <c r="F162" i="8" l="1"/>
  <c r="G162" i="8"/>
  <c r="G154" i="8" l="1"/>
  <c r="G149" i="8"/>
  <c r="F149" i="8" s="1"/>
  <c r="G135" i="8"/>
  <c r="F135" i="8" s="1"/>
  <c r="G122" i="8"/>
  <c r="G103" i="8"/>
  <c r="G92" i="8"/>
  <c r="G86" i="8"/>
  <c r="G75" i="8"/>
  <c r="G60" i="8"/>
  <c r="G49" i="8"/>
  <c r="G44" i="8"/>
  <c r="G39" i="8"/>
  <c r="G26" i="8"/>
  <c r="F122" i="8"/>
  <c r="F154" i="8"/>
  <c r="M40" i="5" l="1"/>
  <c r="E150" i="3" l="1"/>
  <c r="E103" i="3"/>
  <c r="E13" i="7" l="1"/>
  <c r="E14" i="7"/>
  <c r="E15" i="7"/>
  <c r="E16" i="7"/>
  <c r="E17" i="7"/>
  <c r="E18" i="7"/>
  <c r="E19" i="7"/>
  <c r="E20" i="7"/>
  <c r="E21" i="7"/>
  <c r="E22" i="7"/>
  <c r="E23" i="7"/>
  <c r="E24" i="7"/>
  <c r="E25" i="7"/>
  <c r="E27" i="7"/>
  <c r="E28" i="7"/>
  <c r="E29" i="7"/>
  <c r="E30" i="7"/>
  <c r="E31" i="7"/>
  <c r="E32" i="7"/>
  <c r="E33" i="7"/>
  <c r="E34" i="7"/>
  <c r="E35" i="7"/>
  <c r="E36" i="7"/>
  <c r="E37" i="7"/>
  <c r="E38" i="7"/>
  <c r="E50" i="7"/>
  <c r="E51" i="7"/>
  <c r="E52" i="7"/>
  <c r="E53" i="7"/>
  <c r="E54" i="7"/>
  <c r="E55" i="7"/>
  <c r="E56" i="7"/>
  <c r="E57" i="7"/>
  <c r="E58" i="7"/>
  <c r="E59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6" i="7"/>
  <c r="E77" i="7"/>
  <c r="E78" i="7"/>
  <c r="E79" i="7"/>
  <c r="E80" i="7"/>
  <c r="E81" i="7"/>
  <c r="E82" i="7"/>
  <c r="E83" i="7"/>
  <c r="E84" i="7"/>
  <c r="E93" i="7"/>
  <c r="E94" i="7"/>
  <c r="E95" i="7"/>
  <c r="E96" i="7"/>
  <c r="E97" i="7"/>
  <c r="E98" i="7"/>
  <c r="E99" i="7"/>
  <c r="E100" i="7"/>
  <c r="E101" i="7"/>
  <c r="E102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50" i="7"/>
  <c r="E151" i="7"/>
  <c r="E152" i="7"/>
  <c r="E153" i="7"/>
  <c r="E155" i="7"/>
  <c r="E156" i="7"/>
  <c r="E157" i="7"/>
  <c r="E158" i="7"/>
  <c r="E159" i="7"/>
  <c r="E160" i="7"/>
  <c r="E161" i="7"/>
  <c r="E162" i="7" l="1"/>
  <c r="C136" i="8"/>
  <c r="C137" i="8"/>
  <c r="C138" i="8"/>
  <c r="C139" i="8"/>
  <c r="C140" i="8"/>
  <c r="C141" i="8"/>
  <c r="C142" i="8"/>
  <c r="C143" i="8"/>
  <c r="C144" i="8"/>
  <c r="C145" i="8"/>
  <c r="C146" i="8"/>
  <c r="C147" i="8"/>
  <c r="C148" i="8"/>
  <c r="C150" i="8"/>
  <c r="C151" i="8"/>
  <c r="C152" i="8"/>
  <c r="C153" i="8"/>
  <c r="C154" i="8"/>
  <c r="C155" i="8"/>
  <c r="C156" i="8"/>
  <c r="C157" i="8"/>
  <c r="C158" i="8"/>
  <c r="C159" i="8"/>
  <c r="C160" i="8"/>
  <c r="C161" i="8"/>
  <c r="C162" i="8"/>
  <c r="C163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51" i="8"/>
  <c r="C52" i="8"/>
  <c r="C53" i="8"/>
  <c r="C54" i="8"/>
  <c r="C55" i="8"/>
  <c r="C56" i="8"/>
  <c r="C57" i="8"/>
  <c r="C58" i="8"/>
  <c r="C59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6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7" i="8"/>
  <c r="C28" i="8"/>
  <c r="C29" i="8"/>
  <c r="C30" i="8"/>
  <c r="C31" i="8"/>
  <c r="C32" i="8"/>
  <c r="C33" i="8"/>
  <c r="C34" i="8"/>
  <c r="C35" i="8"/>
  <c r="C36" i="8"/>
  <c r="C37" i="8"/>
  <c r="C38" i="8"/>
  <c r="C40" i="8"/>
  <c r="C41" i="8"/>
  <c r="C42" i="8"/>
  <c r="C43" i="8"/>
  <c r="C45" i="8"/>
  <c r="C46" i="8"/>
  <c r="C47" i="8"/>
  <c r="C48" i="8"/>
  <c r="C50" i="8"/>
  <c r="C12" i="8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1" i="9"/>
  <c r="C152" i="9"/>
  <c r="C153" i="9"/>
  <c r="C154" i="9"/>
  <c r="C155" i="9"/>
  <c r="C156" i="9"/>
  <c r="C157" i="9"/>
  <c r="C158" i="9"/>
  <c r="C159" i="9"/>
  <c r="C160" i="9"/>
  <c r="C161" i="9"/>
  <c r="C162" i="9"/>
  <c r="C163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77" i="9"/>
  <c r="C78" i="9"/>
  <c r="C79" i="9"/>
  <c r="C80" i="9"/>
  <c r="C81" i="9"/>
  <c r="C82" i="9"/>
  <c r="C83" i="9"/>
  <c r="C84" i="9"/>
  <c r="C85" i="9"/>
  <c r="C86" i="9"/>
  <c r="C67" i="9"/>
  <c r="C68" i="9"/>
  <c r="C69" i="9"/>
  <c r="C70" i="9"/>
  <c r="C71" i="9"/>
  <c r="C72" i="9"/>
  <c r="C73" i="9"/>
  <c r="C74" i="9"/>
  <c r="C75" i="9"/>
  <c r="C66" i="9"/>
  <c r="C65" i="9"/>
  <c r="C64" i="9"/>
  <c r="C63" i="9"/>
  <c r="C62" i="9"/>
  <c r="C51" i="9"/>
  <c r="C52" i="9"/>
  <c r="C53" i="9"/>
  <c r="C54" i="9"/>
  <c r="C55" i="9"/>
  <c r="C56" i="9"/>
  <c r="C57" i="9"/>
  <c r="C58" i="9"/>
  <c r="C59" i="9"/>
  <c r="C60" i="9"/>
  <c r="C46" i="9"/>
  <c r="C47" i="9"/>
  <c r="C48" i="9"/>
  <c r="C49" i="9"/>
  <c r="C41" i="9"/>
  <c r="C42" i="9"/>
  <c r="C43" i="9"/>
  <c r="C44" i="9"/>
  <c r="C29" i="9"/>
  <c r="C30" i="9"/>
  <c r="C31" i="9"/>
  <c r="C32" i="9"/>
  <c r="C33" i="9"/>
  <c r="C34" i="9"/>
  <c r="C35" i="9"/>
  <c r="C36" i="9"/>
  <c r="C37" i="9"/>
  <c r="C38" i="9"/>
  <c r="C39" i="9"/>
  <c r="C28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13" i="9"/>
  <c r="Q39" i="5" l="1"/>
  <c r="Q69" i="4"/>
  <c r="Q138" i="2"/>
  <c r="Q139" i="2"/>
  <c r="Q140" i="2"/>
  <c r="Q141" i="2"/>
  <c r="Q142" i="2"/>
  <c r="Q143" i="2"/>
  <c r="Q144" i="2"/>
  <c r="Q145" i="2"/>
  <c r="Q146" i="2"/>
  <c r="Q147" i="2"/>
  <c r="Q148" i="2"/>
  <c r="Q149" i="2"/>
  <c r="Q137" i="2"/>
  <c r="Q39" i="2"/>
  <c r="I163" i="14"/>
  <c r="I150" i="14"/>
  <c r="I136" i="14"/>
  <c r="H136" i="14"/>
  <c r="F136" i="14" s="1"/>
  <c r="E136" i="14" s="1"/>
  <c r="I123" i="14"/>
  <c r="I104" i="14"/>
  <c r="I93" i="14"/>
  <c r="H93" i="14"/>
  <c r="F93" i="14" s="1"/>
  <c r="E93" i="14" s="1"/>
  <c r="I87" i="14"/>
  <c r="H76" i="14"/>
  <c r="F76" i="14" s="1"/>
  <c r="E76" i="14" s="1"/>
  <c r="I61" i="14"/>
  <c r="H61" i="14"/>
  <c r="F61" i="14" s="1"/>
  <c r="E61" i="14" s="1"/>
  <c r="H40" i="14"/>
  <c r="F40" i="14" s="1"/>
  <c r="E40" i="14" s="1"/>
  <c r="I27" i="14"/>
  <c r="H27" i="14"/>
  <c r="F27" i="14" s="1"/>
  <c r="E27" i="14" s="1"/>
  <c r="I50" i="14"/>
  <c r="H123" i="14"/>
  <c r="F123" i="14" s="1"/>
  <c r="E123" i="14" s="1"/>
  <c r="H155" i="14"/>
  <c r="F155" i="14" s="1"/>
  <c r="E155" i="14" s="1"/>
  <c r="I45" i="14"/>
  <c r="H50" i="14"/>
  <c r="F50" i="14" s="1"/>
  <c r="E50" i="14" s="1"/>
  <c r="H87" i="14"/>
  <c r="F87" i="14" s="1"/>
  <c r="E87" i="14" s="1"/>
  <c r="H104" i="14"/>
  <c r="F104" i="14" s="1"/>
  <c r="E104" i="14" s="1"/>
  <c r="I40" i="14"/>
  <c r="H45" i="14"/>
  <c r="F45" i="14" s="1"/>
  <c r="E45" i="14" s="1"/>
  <c r="I76" i="14"/>
  <c r="H150" i="14"/>
  <c r="F150" i="14" s="1"/>
  <c r="E150" i="14" s="1"/>
  <c r="I155" i="14"/>
  <c r="H163" i="14"/>
  <c r="F163" i="14" s="1"/>
  <c r="E163" i="14" s="1"/>
  <c r="R163" i="2"/>
  <c r="R150" i="2"/>
  <c r="R136" i="2"/>
  <c r="R93" i="2"/>
  <c r="R76" i="2"/>
  <c r="R40" i="2"/>
  <c r="Q32" i="2"/>
  <c r="R104" i="2"/>
  <c r="R87" i="2"/>
  <c r="R26" i="2"/>
  <c r="K21" i="13"/>
  <c r="K13" i="13"/>
  <c r="K12" i="13"/>
  <c r="K17" i="13"/>
  <c r="F103" i="10"/>
  <c r="G103" i="10"/>
  <c r="H103" i="10"/>
  <c r="I103" i="10"/>
  <c r="J103" i="10"/>
  <c r="K103" i="10"/>
  <c r="E39" i="10"/>
  <c r="F39" i="10"/>
  <c r="G39" i="10"/>
  <c r="H39" i="10"/>
  <c r="I39" i="10"/>
  <c r="J39" i="10"/>
  <c r="K39" i="10"/>
  <c r="L39" i="10"/>
  <c r="E50" i="4"/>
  <c r="F50" i="4"/>
  <c r="G50" i="4"/>
  <c r="H50" i="4"/>
  <c r="I50" i="4"/>
  <c r="J50" i="4"/>
  <c r="K50" i="4"/>
  <c r="E149" i="3"/>
  <c r="D149" i="3" s="1"/>
  <c r="C149" i="3" s="1"/>
  <c r="D23" i="13" s="1"/>
  <c r="F63" i="3"/>
  <c r="E26" i="3"/>
  <c r="D26" i="3" s="1"/>
  <c r="C26" i="3" s="1"/>
  <c r="D12" i="13" s="1"/>
  <c r="E32" i="3"/>
  <c r="E34" i="3"/>
  <c r="E41" i="3"/>
  <c r="E42" i="3"/>
  <c r="E43" i="3"/>
  <c r="E45" i="3"/>
  <c r="E46" i="3"/>
  <c r="E47" i="3"/>
  <c r="E48" i="3"/>
  <c r="E50" i="3"/>
  <c r="E51" i="3"/>
  <c r="E52" i="3"/>
  <c r="E53" i="3"/>
  <c r="E54" i="3"/>
  <c r="E55" i="3"/>
  <c r="E56" i="3"/>
  <c r="E57" i="3"/>
  <c r="E58" i="3"/>
  <c r="E59" i="3"/>
  <c r="E65" i="3"/>
  <c r="E75" i="3" s="1"/>
  <c r="D75" i="3" s="1"/>
  <c r="C75" i="3" s="1"/>
  <c r="D17" i="13" s="1"/>
  <c r="E76" i="3"/>
  <c r="E77" i="3"/>
  <c r="E78" i="3"/>
  <c r="E79" i="3"/>
  <c r="E80" i="3"/>
  <c r="E81" i="3"/>
  <c r="E82" i="3"/>
  <c r="E83" i="3"/>
  <c r="E84" i="3"/>
  <c r="E85" i="3"/>
  <c r="E87" i="3"/>
  <c r="E88" i="3"/>
  <c r="E89" i="3"/>
  <c r="E90" i="3"/>
  <c r="E91" i="3"/>
  <c r="D103" i="3"/>
  <c r="C103" i="3" s="1"/>
  <c r="D20" i="13" s="1"/>
  <c r="E104" i="3"/>
  <c r="E105" i="3"/>
  <c r="E106" i="3"/>
  <c r="E108" i="3"/>
  <c r="E118" i="3"/>
  <c r="E120" i="3"/>
  <c r="E121" i="3"/>
  <c r="E123" i="3"/>
  <c r="E135" i="3" s="1"/>
  <c r="D135" i="3" s="1"/>
  <c r="C135" i="3" s="1"/>
  <c r="D22" i="13" s="1"/>
  <c r="E124" i="3"/>
  <c r="E125" i="3"/>
  <c r="E126" i="3"/>
  <c r="E127" i="3"/>
  <c r="E128" i="3"/>
  <c r="E129" i="3"/>
  <c r="E130" i="3"/>
  <c r="E131" i="3"/>
  <c r="E132" i="3"/>
  <c r="E133" i="3"/>
  <c r="E134" i="3"/>
  <c r="E151" i="3"/>
  <c r="E152" i="3"/>
  <c r="E153" i="3"/>
  <c r="E155" i="3"/>
  <c r="E156" i="3"/>
  <c r="E157" i="3"/>
  <c r="E158" i="3"/>
  <c r="E159" i="3"/>
  <c r="E160" i="3"/>
  <c r="E161" i="3"/>
  <c r="K163" i="2"/>
  <c r="K155" i="2"/>
  <c r="K150" i="2"/>
  <c r="K61" i="2"/>
  <c r="K76" i="2"/>
  <c r="K45" i="2"/>
  <c r="K104" i="2"/>
  <c r="K50" i="2"/>
  <c r="K87" i="2"/>
  <c r="K93" i="2"/>
  <c r="K40" i="2"/>
  <c r="K136" i="2"/>
  <c r="K123" i="2"/>
  <c r="K26" i="2"/>
  <c r="Y153" i="10"/>
  <c r="X153" i="10"/>
  <c r="W153" i="10"/>
  <c r="V153" i="10"/>
  <c r="U153" i="10"/>
  <c r="T153" i="10"/>
  <c r="S153" i="10"/>
  <c r="R153" i="10"/>
  <c r="Y152" i="10"/>
  <c r="X152" i="10"/>
  <c r="W152" i="10"/>
  <c r="V152" i="10"/>
  <c r="U152" i="10"/>
  <c r="T152" i="10"/>
  <c r="S152" i="10"/>
  <c r="R152" i="10"/>
  <c r="Y151" i="10"/>
  <c r="Y154" i="10" s="1"/>
  <c r="X151" i="10"/>
  <c r="X154" i="10" s="1"/>
  <c r="W151" i="10"/>
  <c r="W154" i="10" s="1"/>
  <c r="V151" i="10"/>
  <c r="V154" i="10" s="1"/>
  <c r="U151" i="10"/>
  <c r="T151" i="10"/>
  <c r="S151" i="10"/>
  <c r="S154" i="10" s="1"/>
  <c r="R151" i="10"/>
  <c r="L85" i="10"/>
  <c r="K85" i="10"/>
  <c r="J85" i="10"/>
  <c r="I85" i="10"/>
  <c r="H85" i="10"/>
  <c r="G85" i="10"/>
  <c r="F85" i="10"/>
  <c r="E85" i="10"/>
  <c r="L84" i="10"/>
  <c r="K84" i="10"/>
  <c r="J84" i="10"/>
  <c r="I84" i="10"/>
  <c r="H84" i="10"/>
  <c r="G84" i="10"/>
  <c r="F84" i="10"/>
  <c r="E84" i="10"/>
  <c r="L83" i="10"/>
  <c r="K83" i="10"/>
  <c r="J83" i="10"/>
  <c r="I83" i="10"/>
  <c r="H83" i="10"/>
  <c r="G83" i="10"/>
  <c r="F83" i="10"/>
  <c r="E83" i="10"/>
  <c r="L82" i="10"/>
  <c r="K82" i="10"/>
  <c r="J82" i="10"/>
  <c r="I82" i="10"/>
  <c r="H82" i="10"/>
  <c r="G82" i="10"/>
  <c r="F82" i="10"/>
  <c r="E82" i="10"/>
  <c r="L81" i="10"/>
  <c r="K81" i="10"/>
  <c r="J81" i="10"/>
  <c r="I81" i="10"/>
  <c r="H81" i="10"/>
  <c r="G81" i="10"/>
  <c r="F81" i="10"/>
  <c r="E81" i="10"/>
  <c r="L80" i="10"/>
  <c r="K80" i="10"/>
  <c r="J80" i="10"/>
  <c r="I80" i="10"/>
  <c r="H80" i="10"/>
  <c r="G80" i="10"/>
  <c r="F80" i="10"/>
  <c r="E80" i="10"/>
  <c r="L79" i="10"/>
  <c r="K79" i="10"/>
  <c r="J79" i="10"/>
  <c r="I79" i="10"/>
  <c r="H79" i="10"/>
  <c r="G79" i="10"/>
  <c r="F79" i="10"/>
  <c r="E79" i="10"/>
  <c r="L78" i="10"/>
  <c r="K78" i="10"/>
  <c r="J78" i="10"/>
  <c r="I78" i="10"/>
  <c r="H78" i="10"/>
  <c r="G78" i="10"/>
  <c r="F78" i="10"/>
  <c r="E78" i="10"/>
  <c r="L77" i="10"/>
  <c r="L86" i="10" s="1"/>
  <c r="K77" i="10"/>
  <c r="K86" i="10" s="1"/>
  <c r="J77" i="10"/>
  <c r="I77" i="10"/>
  <c r="H77" i="10"/>
  <c r="G77" i="10"/>
  <c r="F77" i="10"/>
  <c r="E77" i="10"/>
  <c r="G85" i="7"/>
  <c r="E85" i="7" s="1"/>
  <c r="F161" i="3"/>
  <c r="F160" i="3"/>
  <c r="F159" i="3"/>
  <c r="F158" i="3"/>
  <c r="F157" i="3"/>
  <c r="F156" i="3"/>
  <c r="F153" i="3"/>
  <c r="F152" i="3"/>
  <c r="F151" i="3"/>
  <c r="F148" i="3"/>
  <c r="F147" i="3"/>
  <c r="F146" i="3"/>
  <c r="F145" i="3"/>
  <c r="F144" i="3"/>
  <c r="F143" i="3"/>
  <c r="F142" i="3"/>
  <c r="F141" i="3"/>
  <c r="F140" i="3"/>
  <c r="F134" i="3"/>
  <c r="F133" i="3"/>
  <c r="F132" i="3"/>
  <c r="F131" i="3"/>
  <c r="F130" i="3"/>
  <c r="F129" i="3"/>
  <c r="F128" i="3"/>
  <c r="F127" i="3"/>
  <c r="F125" i="3"/>
  <c r="F124" i="3"/>
  <c r="F123" i="3"/>
  <c r="F118" i="3"/>
  <c r="F116" i="3"/>
  <c r="F115" i="3"/>
  <c r="F114" i="3"/>
  <c r="F113" i="3"/>
  <c r="F112" i="3"/>
  <c r="F111" i="3"/>
  <c r="F110" i="3"/>
  <c r="F109" i="3"/>
  <c r="F107" i="3"/>
  <c r="F102" i="3"/>
  <c r="F101" i="3"/>
  <c r="F100" i="3"/>
  <c r="F99" i="3"/>
  <c r="F98" i="3"/>
  <c r="F97" i="3"/>
  <c r="F96" i="3"/>
  <c r="F95" i="3"/>
  <c r="F94" i="3"/>
  <c r="F91" i="3"/>
  <c r="F90" i="3"/>
  <c r="F89" i="3"/>
  <c r="F88" i="3"/>
  <c r="F85" i="3"/>
  <c r="F84" i="3"/>
  <c r="F83" i="3"/>
  <c r="F82" i="3"/>
  <c r="F81" i="3"/>
  <c r="F80" i="3"/>
  <c r="F79" i="3"/>
  <c r="F78" i="3"/>
  <c r="F77" i="3"/>
  <c r="F73" i="3"/>
  <c r="F72" i="3"/>
  <c r="F71" i="3"/>
  <c r="F70" i="3"/>
  <c r="F69" i="3"/>
  <c r="F68" i="3"/>
  <c r="F67" i="3"/>
  <c r="F66" i="3"/>
  <c r="F65" i="3"/>
  <c r="F64" i="3"/>
  <c r="F59" i="3"/>
  <c r="F58" i="3"/>
  <c r="F57" i="3"/>
  <c r="F56" i="3"/>
  <c r="F55" i="3"/>
  <c r="F54" i="3"/>
  <c r="F53" i="3"/>
  <c r="F52" i="3"/>
  <c r="F51" i="3"/>
  <c r="F48" i="3"/>
  <c r="F47" i="3"/>
  <c r="F46" i="3"/>
  <c r="F43" i="3"/>
  <c r="F42" i="3"/>
  <c r="F41" i="3"/>
  <c r="F40" i="3"/>
  <c r="F38" i="3"/>
  <c r="F37" i="3"/>
  <c r="F36" i="3"/>
  <c r="F35" i="3"/>
  <c r="F34" i="3"/>
  <c r="F33" i="3"/>
  <c r="F32" i="3"/>
  <c r="F31" i="3"/>
  <c r="F30" i="3"/>
  <c r="F29" i="3"/>
  <c r="F28" i="3"/>
  <c r="F27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G76" i="2"/>
  <c r="F76" i="2"/>
  <c r="E61" i="2"/>
  <c r="Q41" i="2"/>
  <c r="E26" i="2"/>
  <c r="Q19" i="2"/>
  <c r="Q14" i="2"/>
  <c r="Q13" i="2"/>
  <c r="Q12" i="2"/>
  <c r="F161" i="7"/>
  <c r="F160" i="7"/>
  <c r="F159" i="7"/>
  <c r="F158" i="7"/>
  <c r="F157" i="7"/>
  <c r="F156" i="7"/>
  <c r="F155" i="7"/>
  <c r="F153" i="7"/>
  <c r="F152" i="7"/>
  <c r="F151" i="7"/>
  <c r="F150" i="7"/>
  <c r="F148" i="7"/>
  <c r="F147" i="7"/>
  <c r="F146" i="7"/>
  <c r="F145" i="7"/>
  <c r="F144" i="7"/>
  <c r="F143" i="7"/>
  <c r="F142" i="7"/>
  <c r="F141" i="7"/>
  <c r="F140" i="7"/>
  <c r="F139" i="7"/>
  <c r="F138" i="7"/>
  <c r="F137" i="7"/>
  <c r="F136" i="7"/>
  <c r="F134" i="7"/>
  <c r="F133" i="7"/>
  <c r="F132" i="7"/>
  <c r="F131" i="7"/>
  <c r="F130" i="7"/>
  <c r="F129" i="7"/>
  <c r="F128" i="7"/>
  <c r="F127" i="7"/>
  <c r="F126" i="7"/>
  <c r="F125" i="7"/>
  <c r="F124" i="7"/>
  <c r="F123" i="7"/>
  <c r="F121" i="7"/>
  <c r="F120" i="7"/>
  <c r="F119" i="7"/>
  <c r="F118" i="7"/>
  <c r="F117" i="7"/>
  <c r="F116" i="7"/>
  <c r="F115" i="7"/>
  <c r="F114" i="7"/>
  <c r="F113" i="7"/>
  <c r="F112" i="7"/>
  <c r="F111" i="7"/>
  <c r="F110" i="7"/>
  <c r="F109" i="7"/>
  <c r="F108" i="7"/>
  <c r="F107" i="7"/>
  <c r="F106" i="7"/>
  <c r="F105" i="7"/>
  <c r="F104" i="7"/>
  <c r="F102" i="7"/>
  <c r="F101" i="7"/>
  <c r="F100" i="7"/>
  <c r="F99" i="7"/>
  <c r="F98" i="7"/>
  <c r="F97" i="7"/>
  <c r="F96" i="7"/>
  <c r="F95" i="7"/>
  <c r="F94" i="7"/>
  <c r="F93" i="7"/>
  <c r="F91" i="7"/>
  <c r="F90" i="7"/>
  <c r="F89" i="7"/>
  <c r="F88" i="7"/>
  <c r="F87" i="7"/>
  <c r="F85" i="7"/>
  <c r="F84" i="7"/>
  <c r="F83" i="7"/>
  <c r="F82" i="7"/>
  <c r="F81" i="7"/>
  <c r="F80" i="7"/>
  <c r="F79" i="7"/>
  <c r="F78" i="7"/>
  <c r="F77" i="7"/>
  <c r="F76" i="7"/>
  <c r="F74" i="7"/>
  <c r="F73" i="7"/>
  <c r="F72" i="7"/>
  <c r="F71" i="7"/>
  <c r="F70" i="7"/>
  <c r="F69" i="7"/>
  <c r="F68" i="7"/>
  <c r="F67" i="7"/>
  <c r="F66" i="7"/>
  <c r="F65" i="7"/>
  <c r="F64" i="7"/>
  <c r="F63" i="7"/>
  <c r="F62" i="7"/>
  <c r="F61" i="7"/>
  <c r="F59" i="7"/>
  <c r="F58" i="7"/>
  <c r="F57" i="7"/>
  <c r="F56" i="7"/>
  <c r="F55" i="7"/>
  <c r="F54" i="7"/>
  <c r="F53" i="7"/>
  <c r="F52" i="7"/>
  <c r="F51" i="7"/>
  <c r="F50" i="7"/>
  <c r="F48" i="7"/>
  <c r="F47" i="7"/>
  <c r="F46" i="7"/>
  <c r="F45" i="7"/>
  <c r="F43" i="7"/>
  <c r="F42" i="7"/>
  <c r="F41" i="7"/>
  <c r="F40" i="7"/>
  <c r="F38" i="7"/>
  <c r="F37" i="7"/>
  <c r="F36" i="7"/>
  <c r="F35" i="7"/>
  <c r="F34" i="7"/>
  <c r="F33" i="7"/>
  <c r="F32" i="7"/>
  <c r="F31" i="7"/>
  <c r="F30" i="7"/>
  <c r="F29" i="7"/>
  <c r="F28" i="7"/>
  <c r="F27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G26" i="7"/>
  <c r="I39" i="8"/>
  <c r="K39" i="8"/>
  <c r="E40" i="2"/>
  <c r="F40" i="2"/>
  <c r="AB39" i="10"/>
  <c r="AC39" i="10"/>
  <c r="AA39" i="10"/>
  <c r="P39" i="10"/>
  <c r="O39" i="10"/>
  <c r="N39" i="10"/>
  <c r="P40" i="5"/>
  <c r="O40" i="5"/>
  <c r="N40" i="5"/>
  <c r="P40" i="4"/>
  <c r="O40" i="4"/>
  <c r="N40" i="4"/>
  <c r="P40" i="2"/>
  <c r="O40" i="2"/>
  <c r="N40" i="2"/>
  <c r="E40" i="4"/>
  <c r="I40" i="5"/>
  <c r="S39" i="10"/>
  <c r="Q38" i="5"/>
  <c r="J40" i="5"/>
  <c r="Q38" i="2"/>
  <c r="L40" i="4"/>
  <c r="K40" i="5"/>
  <c r="L40" i="5"/>
  <c r="I40" i="4"/>
  <c r="Q39" i="4"/>
  <c r="E40" i="5"/>
  <c r="W39" i="10"/>
  <c r="V39" i="10"/>
  <c r="U39" i="10"/>
  <c r="T39" i="10"/>
  <c r="R39" i="10"/>
  <c r="AD38" i="10"/>
  <c r="M39" i="10"/>
  <c r="J40" i="4"/>
  <c r="H40" i="4"/>
  <c r="G40" i="4"/>
  <c r="F40" i="4"/>
  <c r="M40" i="4"/>
  <c r="K40" i="4"/>
  <c r="F40" i="5"/>
  <c r="X39" i="10"/>
  <c r="H40" i="5"/>
  <c r="G40" i="5"/>
  <c r="Y39" i="10"/>
  <c r="Q38" i="10"/>
  <c r="Z39" i="10"/>
  <c r="G40" i="2"/>
  <c r="H40" i="2"/>
  <c r="I40" i="2"/>
  <c r="L40" i="2"/>
  <c r="J40" i="2"/>
  <c r="M40" i="2"/>
  <c r="AD121" i="10"/>
  <c r="Q121" i="10"/>
  <c r="AC122" i="10"/>
  <c r="AB122" i="10"/>
  <c r="AA122" i="10"/>
  <c r="Z122" i="10"/>
  <c r="Y122" i="10"/>
  <c r="X122" i="10"/>
  <c r="W122" i="10"/>
  <c r="V122" i="10"/>
  <c r="U122" i="10"/>
  <c r="T122" i="10"/>
  <c r="S122" i="10"/>
  <c r="R122" i="10"/>
  <c r="P122" i="10"/>
  <c r="O122" i="10"/>
  <c r="N122" i="10"/>
  <c r="M122" i="10"/>
  <c r="L122" i="10"/>
  <c r="K122" i="10"/>
  <c r="J122" i="10"/>
  <c r="I122" i="10"/>
  <c r="H122" i="10"/>
  <c r="G122" i="10"/>
  <c r="F122" i="10"/>
  <c r="E122" i="10"/>
  <c r="K122" i="8"/>
  <c r="J122" i="8"/>
  <c r="C122" i="8" s="1"/>
  <c r="I122" i="8"/>
  <c r="H122" i="8"/>
  <c r="J122" i="7"/>
  <c r="I122" i="7"/>
  <c r="H122" i="7"/>
  <c r="G122" i="7"/>
  <c r="Q122" i="5"/>
  <c r="P123" i="5"/>
  <c r="O123" i="5"/>
  <c r="N123" i="5"/>
  <c r="M123" i="5"/>
  <c r="L123" i="5"/>
  <c r="K123" i="5"/>
  <c r="J123" i="5"/>
  <c r="I123" i="5"/>
  <c r="H123" i="5"/>
  <c r="G123" i="5"/>
  <c r="F123" i="5"/>
  <c r="E123" i="5"/>
  <c r="Q122" i="4"/>
  <c r="P123" i="4"/>
  <c r="O123" i="4"/>
  <c r="N123" i="4"/>
  <c r="M123" i="4"/>
  <c r="L123" i="4"/>
  <c r="K123" i="4"/>
  <c r="J123" i="4"/>
  <c r="I123" i="4"/>
  <c r="H123" i="4"/>
  <c r="G123" i="4"/>
  <c r="F123" i="4"/>
  <c r="E123" i="4"/>
  <c r="P123" i="2"/>
  <c r="O123" i="2"/>
  <c r="N123" i="2"/>
  <c r="M123" i="2"/>
  <c r="L123" i="2"/>
  <c r="J123" i="2"/>
  <c r="I123" i="2"/>
  <c r="H123" i="2"/>
  <c r="G123" i="2"/>
  <c r="F123" i="2"/>
  <c r="E123" i="2"/>
  <c r="Q122" i="2"/>
  <c r="I39" i="7"/>
  <c r="H39" i="7"/>
  <c r="J39" i="7"/>
  <c r="I27" i="9"/>
  <c r="G27" i="9" s="1"/>
  <c r="F27" i="9" s="1"/>
  <c r="I12" i="13" s="1"/>
  <c r="I123" i="9"/>
  <c r="C123" i="9" s="1"/>
  <c r="E91" i="7"/>
  <c r="E90" i="7"/>
  <c r="E89" i="7"/>
  <c r="E88" i="7"/>
  <c r="E87" i="7"/>
  <c r="E48" i="7"/>
  <c r="E47" i="7"/>
  <c r="E46" i="7"/>
  <c r="E45" i="7"/>
  <c r="E43" i="7"/>
  <c r="E42" i="7"/>
  <c r="E41" i="7"/>
  <c r="E40" i="7"/>
  <c r="Q59" i="10"/>
  <c r="AD59" i="10"/>
  <c r="AC60" i="10"/>
  <c r="AB60" i="10"/>
  <c r="AA60" i="10"/>
  <c r="P60" i="10"/>
  <c r="O60" i="10"/>
  <c r="N60" i="10"/>
  <c r="K60" i="8"/>
  <c r="I60" i="8"/>
  <c r="J60" i="7"/>
  <c r="H60" i="7"/>
  <c r="Q60" i="5"/>
  <c r="P61" i="5"/>
  <c r="O61" i="5"/>
  <c r="N61" i="5"/>
  <c r="Q60" i="4"/>
  <c r="P61" i="4"/>
  <c r="O61" i="4"/>
  <c r="N61" i="4"/>
  <c r="Q60" i="2"/>
  <c r="P61" i="2"/>
  <c r="O61" i="2"/>
  <c r="N61" i="2"/>
  <c r="G60" i="7"/>
  <c r="H60" i="8"/>
  <c r="I60" i="7"/>
  <c r="J60" i="8"/>
  <c r="C60" i="8" s="1"/>
  <c r="E61" i="4"/>
  <c r="F61" i="4"/>
  <c r="J61" i="5"/>
  <c r="L61" i="4"/>
  <c r="H61" i="5"/>
  <c r="M61" i="4"/>
  <c r="I61" i="5"/>
  <c r="H61" i="4"/>
  <c r="L61" i="5"/>
  <c r="I61" i="4"/>
  <c r="E61" i="5"/>
  <c r="M61" i="5"/>
  <c r="F61" i="5"/>
  <c r="G61" i="4"/>
  <c r="K61" i="5"/>
  <c r="J61" i="4"/>
  <c r="K61" i="4"/>
  <c r="G61" i="5"/>
  <c r="G61" i="2"/>
  <c r="M61" i="2"/>
  <c r="F61" i="2"/>
  <c r="H61" i="2"/>
  <c r="J61" i="2"/>
  <c r="I61" i="2"/>
  <c r="L61" i="2"/>
  <c r="K60" i="10"/>
  <c r="T60" i="10"/>
  <c r="L60" i="10"/>
  <c r="E60" i="10"/>
  <c r="F60" i="10"/>
  <c r="V60" i="10"/>
  <c r="W60" i="10"/>
  <c r="G60" i="10"/>
  <c r="Y60" i="10"/>
  <c r="H60" i="10"/>
  <c r="U60" i="10"/>
  <c r="M60" i="10"/>
  <c r="X60" i="10"/>
  <c r="R60" i="10"/>
  <c r="Z60" i="10"/>
  <c r="I60" i="10"/>
  <c r="S60" i="10"/>
  <c r="J60" i="10"/>
  <c r="AD37" i="10"/>
  <c r="Q37" i="10"/>
  <c r="Q37" i="5"/>
  <c r="Q37" i="4"/>
  <c r="Q37" i="2"/>
  <c r="Q36" i="10"/>
  <c r="AD36" i="10"/>
  <c r="Q36" i="2"/>
  <c r="Q36" i="5"/>
  <c r="Q36" i="4"/>
  <c r="H39" i="8"/>
  <c r="J39" i="8"/>
  <c r="C39" i="8" s="1"/>
  <c r="G39" i="7"/>
  <c r="AC162" i="10"/>
  <c r="AB162" i="10"/>
  <c r="AA162" i="10"/>
  <c r="Z162" i="10"/>
  <c r="Y162" i="10"/>
  <c r="P162" i="10"/>
  <c r="O162" i="10"/>
  <c r="N162" i="10"/>
  <c r="M162" i="10"/>
  <c r="L162" i="10"/>
  <c r="AC154" i="10"/>
  <c r="AB154" i="10"/>
  <c r="AA154" i="10"/>
  <c r="Z154" i="10"/>
  <c r="P154" i="10"/>
  <c r="O154" i="10"/>
  <c r="N154" i="10"/>
  <c r="M154" i="10"/>
  <c r="L154" i="10"/>
  <c r="AC149" i="10"/>
  <c r="AB149" i="10"/>
  <c r="AA149" i="10"/>
  <c r="Z149" i="10"/>
  <c r="Y149" i="10"/>
  <c r="P149" i="10"/>
  <c r="O149" i="10"/>
  <c r="N149" i="10"/>
  <c r="M149" i="10"/>
  <c r="L149" i="10"/>
  <c r="AC135" i="10"/>
  <c r="AB135" i="10"/>
  <c r="AA135" i="10"/>
  <c r="Z135" i="10"/>
  <c r="Y135" i="10"/>
  <c r="P135" i="10"/>
  <c r="O135" i="10"/>
  <c r="N135" i="10"/>
  <c r="M135" i="10"/>
  <c r="L135" i="10"/>
  <c r="AC103" i="10"/>
  <c r="AB103" i="10"/>
  <c r="AA103" i="10"/>
  <c r="Z103" i="10"/>
  <c r="Y103" i="10"/>
  <c r="P103" i="10"/>
  <c r="O103" i="10"/>
  <c r="N103" i="10"/>
  <c r="M103" i="10"/>
  <c r="L103" i="10"/>
  <c r="AC92" i="10"/>
  <c r="AB92" i="10"/>
  <c r="AA92" i="10"/>
  <c r="Z92" i="10"/>
  <c r="Y92" i="10"/>
  <c r="P92" i="10"/>
  <c r="O92" i="10"/>
  <c r="N92" i="10"/>
  <c r="M92" i="10"/>
  <c r="L92" i="10"/>
  <c r="AC86" i="10"/>
  <c r="AB86" i="10"/>
  <c r="AA86" i="10"/>
  <c r="Z86" i="10"/>
  <c r="Y86" i="10"/>
  <c r="P86" i="10"/>
  <c r="O86" i="10"/>
  <c r="N86" i="10"/>
  <c r="M86" i="10"/>
  <c r="AC75" i="10"/>
  <c r="AB75" i="10"/>
  <c r="AA75" i="10"/>
  <c r="Z75" i="10"/>
  <c r="Y75" i="10"/>
  <c r="P75" i="10"/>
  <c r="O75" i="10"/>
  <c r="N75" i="10"/>
  <c r="M75" i="10"/>
  <c r="L75" i="10"/>
  <c r="AC49" i="10"/>
  <c r="AB49" i="10"/>
  <c r="AA49" i="10"/>
  <c r="Z49" i="10"/>
  <c r="Y49" i="10"/>
  <c r="P49" i="10"/>
  <c r="O49" i="10"/>
  <c r="N49" i="10"/>
  <c r="M49" i="10"/>
  <c r="L49" i="10"/>
  <c r="AC44" i="10"/>
  <c r="AB44" i="10"/>
  <c r="AA44" i="10"/>
  <c r="Z44" i="10"/>
  <c r="Y44" i="10"/>
  <c r="P44" i="10"/>
  <c r="O44" i="10"/>
  <c r="N44" i="10"/>
  <c r="M44" i="10"/>
  <c r="L44" i="10"/>
  <c r="AC26" i="10"/>
  <c r="AB26" i="10"/>
  <c r="AA26" i="10"/>
  <c r="Z26" i="10"/>
  <c r="Y26" i="10"/>
  <c r="P26" i="10"/>
  <c r="O26" i="10"/>
  <c r="N26" i="10"/>
  <c r="L26" i="10"/>
  <c r="K162" i="8"/>
  <c r="I162" i="8"/>
  <c r="K154" i="8"/>
  <c r="I154" i="8"/>
  <c r="K149" i="8"/>
  <c r="I149" i="8"/>
  <c r="K135" i="8"/>
  <c r="I135" i="8"/>
  <c r="K103" i="8"/>
  <c r="I103" i="8"/>
  <c r="K92" i="8"/>
  <c r="I92" i="8"/>
  <c r="K86" i="8"/>
  <c r="I86" i="8"/>
  <c r="K75" i="8"/>
  <c r="I75" i="8"/>
  <c r="K49" i="8"/>
  <c r="I49" i="8"/>
  <c r="K44" i="8"/>
  <c r="I44" i="8"/>
  <c r="K26" i="8"/>
  <c r="I26" i="8"/>
  <c r="J162" i="7"/>
  <c r="H162" i="7"/>
  <c r="J154" i="7"/>
  <c r="H154" i="7"/>
  <c r="J149" i="7"/>
  <c r="H149" i="7"/>
  <c r="J135" i="7"/>
  <c r="H135" i="7"/>
  <c r="J103" i="7"/>
  <c r="H103" i="7"/>
  <c r="J92" i="7"/>
  <c r="H92" i="7"/>
  <c r="J86" i="7"/>
  <c r="H86" i="7"/>
  <c r="J75" i="7"/>
  <c r="H75" i="7"/>
  <c r="J49" i="7"/>
  <c r="H49" i="7"/>
  <c r="J44" i="7"/>
  <c r="H44" i="7"/>
  <c r="J26" i="7"/>
  <c r="H26" i="7"/>
  <c r="P163" i="5"/>
  <c r="O163" i="5"/>
  <c r="N163" i="5"/>
  <c r="M163" i="5"/>
  <c r="L163" i="5"/>
  <c r="P155" i="5"/>
  <c r="O155" i="5"/>
  <c r="N155" i="5"/>
  <c r="M155" i="5"/>
  <c r="L155" i="5"/>
  <c r="P150" i="5"/>
  <c r="O150" i="5"/>
  <c r="N150" i="5"/>
  <c r="M150" i="5"/>
  <c r="L150" i="5"/>
  <c r="P136" i="5"/>
  <c r="O136" i="5"/>
  <c r="N136" i="5"/>
  <c r="M136" i="5"/>
  <c r="L136" i="5"/>
  <c r="P104" i="5"/>
  <c r="O104" i="5"/>
  <c r="N104" i="5"/>
  <c r="M104" i="5"/>
  <c r="L104" i="5"/>
  <c r="P93" i="5"/>
  <c r="O93" i="5"/>
  <c r="N93" i="5"/>
  <c r="M93" i="5"/>
  <c r="L93" i="5"/>
  <c r="P87" i="5"/>
  <c r="O87" i="5"/>
  <c r="N87" i="5"/>
  <c r="M87" i="5"/>
  <c r="L87" i="5"/>
  <c r="P76" i="5"/>
  <c r="O76" i="5"/>
  <c r="N76" i="5"/>
  <c r="M76" i="5"/>
  <c r="L76" i="5"/>
  <c r="P50" i="5"/>
  <c r="O50" i="5"/>
  <c r="N50" i="5"/>
  <c r="M50" i="5"/>
  <c r="L50" i="5"/>
  <c r="P45" i="5"/>
  <c r="O45" i="5"/>
  <c r="N45" i="5"/>
  <c r="M45" i="5"/>
  <c r="L45" i="5"/>
  <c r="P26" i="5"/>
  <c r="O26" i="5"/>
  <c r="N26" i="5"/>
  <c r="M26" i="5"/>
  <c r="L26" i="5"/>
  <c r="P163" i="4"/>
  <c r="O163" i="4"/>
  <c r="N163" i="4"/>
  <c r="M163" i="4"/>
  <c r="L163" i="4"/>
  <c r="P155" i="4"/>
  <c r="O155" i="4"/>
  <c r="N155" i="4"/>
  <c r="M155" i="4"/>
  <c r="L155" i="4"/>
  <c r="P150" i="4"/>
  <c r="O150" i="4"/>
  <c r="N150" i="4"/>
  <c r="M150" i="4"/>
  <c r="L150" i="4"/>
  <c r="P136" i="4"/>
  <c r="O136" i="4"/>
  <c r="N136" i="4"/>
  <c r="M136" i="4"/>
  <c r="L136" i="4"/>
  <c r="P104" i="4"/>
  <c r="O104" i="4"/>
  <c r="N104" i="4"/>
  <c r="M104" i="4"/>
  <c r="L104" i="4"/>
  <c r="P93" i="4"/>
  <c r="O93" i="4"/>
  <c r="N93" i="4"/>
  <c r="M93" i="4"/>
  <c r="L93" i="4"/>
  <c r="P87" i="4"/>
  <c r="O87" i="4"/>
  <c r="N87" i="4"/>
  <c r="M87" i="4"/>
  <c r="L87" i="4"/>
  <c r="P76" i="4"/>
  <c r="O76" i="4"/>
  <c r="N76" i="4"/>
  <c r="M76" i="4"/>
  <c r="L76" i="4"/>
  <c r="P50" i="4"/>
  <c r="O50" i="4"/>
  <c r="N50" i="4"/>
  <c r="M50" i="4"/>
  <c r="L50" i="4"/>
  <c r="P45" i="4"/>
  <c r="O45" i="4"/>
  <c r="N45" i="4"/>
  <c r="M45" i="4"/>
  <c r="L45" i="4"/>
  <c r="P26" i="4"/>
  <c r="O26" i="4"/>
  <c r="N26" i="4"/>
  <c r="M26" i="4"/>
  <c r="L26" i="4"/>
  <c r="H3" i="12"/>
  <c r="G3" i="12"/>
  <c r="P163" i="2"/>
  <c r="O163" i="2"/>
  <c r="N163" i="2"/>
  <c r="M163" i="2"/>
  <c r="L163" i="2"/>
  <c r="P155" i="2"/>
  <c r="O155" i="2"/>
  <c r="N155" i="2"/>
  <c r="M155" i="2"/>
  <c r="L155" i="2"/>
  <c r="P150" i="2"/>
  <c r="O150" i="2"/>
  <c r="N150" i="2"/>
  <c r="M150" i="2"/>
  <c r="P136" i="2"/>
  <c r="O136" i="2"/>
  <c r="N136" i="2"/>
  <c r="M136" i="2"/>
  <c r="L136" i="2"/>
  <c r="P104" i="2"/>
  <c r="O104" i="2"/>
  <c r="N104" i="2"/>
  <c r="M104" i="2"/>
  <c r="L104" i="2"/>
  <c r="P93" i="2"/>
  <c r="O93" i="2"/>
  <c r="N93" i="2"/>
  <c r="M93" i="2"/>
  <c r="L93" i="2"/>
  <c r="P87" i="2"/>
  <c r="O87" i="2"/>
  <c r="N87" i="2"/>
  <c r="M87" i="2"/>
  <c r="L87" i="2"/>
  <c r="P76" i="2"/>
  <c r="O76" i="2"/>
  <c r="N76" i="2"/>
  <c r="M76" i="2"/>
  <c r="L76" i="2"/>
  <c r="P50" i="2"/>
  <c r="O50" i="2"/>
  <c r="N50" i="2"/>
  <c r="M50" i="2"/>
  <c r="L50" i="2"/>
  <c r="P45" i="2"/>
  <c r="O45" i="2"/>
  <c r="N45" i="2"/>
  <c r="M45" i="2"/>
  <c r="L45" i="2"/>
  <c r="P26" i="2"/>
  <c r="O26" i="2"/>
  <c r="N26" i="2"/>
  <c r="M26" i="2"/>
  <c r="L26" i="2"/>
  <c r="K162" i="10"/>
  <c r="AD156" i="10"/>
  <c r="AD160" i="10"/>
  <c r="S135" i="10"/>
  <c r="Q46" i="2"/>
  <c r="J50" i="2"/>
  <c r="J76" i="2"/>
  <c r="H76" i="2"/>
  <c r="F104" i="2"/>
  <c r="I26" i="5"/>
  <c r="T26" i="10"/>
  <c r="Q107" i="10"/>
  <c r="Q111" i="10"/>
  <c r="Q114" i="10"/>
  <c r="Q118" i="10"/>
  <c r="H155" i="5"/>
  <c r="G26" i="10"/>
  <c r="U26" i="10"/>
  <c r="I26" i="10"/>
  <c r="F162" i="10"/>
  <c r="T162" i="10"/>
  <c r="E136" i="5"/>
  <c r="AD14" i="10"/>
  <c r="AD18" i="10"/>
  <c r="AD22" i="10"/>
  <c r="J26" i="2"/>
  <c r="K93" i="4"/>
  <c r="J45" i="5"/>
  <c r="J150" i="5"/>
  <c r="J45" i="4"/>
  <c r="I87" i="5"/>
  <c r="V26" i="10"/>
  <c r="F26" i="10"/>
  <c r="F76" i="4"/>
  <c r="Q66" i="4"/>
  <c r="Q75" i="4"/>
  <c r="Q89" i="4"/>
  <c r="E93" i="5"/>
  <c r="I93" i="5"/>
  <c r="X49" i="10"/>
  <c r="J75" i="10"/>
  <c r="J92" i="10"/>
  <c r="X92" i="10"/>
  <c r="R92" i="10"/>
  <c r="H26" i="10"/>
  <c r="X26" i="10"/>
  <c r="R49" i="10"/>
  <c r="F155" i="2"/>
  <c r="Q115" i="4"/>
  <c r="E163" i="4"/>
  <c r="Q160" i="5"/>
  <c r="Q63" i="2"/>
  <c r="I76" i="2"/>
  <c r="Q13" i="10"/>
  <c r="G149" i="10"/>
  <c r="G154" i="10"/>
  <c r="K154" i="10"/>
  <c r="Q18" i="2"/>
  <c r="J150" i="2"/>
  <c r="H150" i="2"/>
  <c r="I163" i="2"/>
  <c r="J135" i="8"/>
  <c r="C135" i="8" s="1"/>
  <c r="V103" i="10"/>
  <c r="G50" i="2"/>
  <c r="Q52" i="2"/>
  <c r="Q56" i="2"/>
  <c r="Q80" i="2"/>
  <c r="Q29" i="5"/>
  <c r="Q35" i="5"/>
  <c r="Q78" i="5"/>
  <c r="Q16" i="2"/>
  <c r="Q54" i="10"/>
  <c r="H154" i="10"/>
  <c r="Q48" i="4"/>
  <c r="I93" i="2"/>
  <c r="Q33" i="5"/>
  <c r="E150" i="5"/>
  <c r="J104" i="4"/>
  <c r="G45" i="5"/>
  <c r="I45" i="5"/>
  <c r="Q77" i="5"/>
  <c r="S103" i="10"/>
  <c r="Q67" i="2"/>
  <c r="Q59" i="2"/>
  <c r="G87" i="2"/>
  <c r="Q84" i="2"/>
  <c r="Q90" i="2"/>
  <c r="H50" i="2"/>
  <c r="Q15" i="2"/>
  <c r="F87" i="4"/>
  <c r="Q84" i="4"/>
  <c r="E104" i="4"/>
  <c r="G136" i="4"/>
  <c r="Q135" i="4"/>
  <c r="H45" i="5"/>
  <c r="F45" i="5"/>
  <c r="F104" i="5"/>
  <c r="Q109" i="5"/>
  <c r="Q116" i="5"/>
  <c r="Q120" i="5"/>
  <c r="I155" i="5"/>
  <c r="T92" i="10"/>
  <c r="F87" i="2"/>
  <c r="H93" i="2"/>
  <c r="E155" i="2"/>
  <c r="E26" i="4"/>
  <c r="Q16" i="4"/>
  <c r="Q24" i="4"/>
  <c r="K45" i="4"/>
  <c r="K50" i="5"/>
  <c r="E87" i="5"/>
  <c r="Q89" i="5"/>
  <c r="J93" i="5"/>
  <c r="F136" i="5"/>
  <c r="H136" i="5"/>
  <c r="I92" i="7"/>
  <c r="E75" i="10"/>
  <c r="S75" i="10"/>
  <c r="W75" i="10"/>
  <c r="AD66" i="10"/>
  <c r="AD70" i="10"/>
  <c r="AD74" i="10"/>
  <c r="I135" i="10"/>
  <c r="W135" i="10"/>
  <c r="Q125" i="10"/>
  <c r="Q129" i="10"/>
  <c r="Q133" i="10"/>
  <c r="Q71" i="2"/>
  <c r="Q75" i="2"/>
  <c r="G104" i="2"/>
  <c r="I104" i="2"/>
  <c r="F163" i="2"/>
  <c r="Q158" i="2"/>
  <c r="Q162" i="2"/>
  <c r="F45" i="4"/>
  <c r="E26" i="5"/>
  <c r="H87" i="5"/>
  <c r="F155" i="5"/>
  <c r="Q153" i="5"/>
  <c r="Q29" i="10"/>
  <c r="Q33" i="10"/>
  <c r="Q35" i="10"/>
  <c r="AD40" i="10"/>
  <c r="V44" i="10"/>
  <c r="V75" i="10"/>
  <c r="W86" i="10"/>
  <c r="K92" i="10"/>
  <c r="E92" i="10"/>
  <c r="AD88" i="10"/>
  <c r="W92" i="10"/>
  <c r="X103" i="10"/>
  <c r="AD94" i="10"/>
  <c r="AD98" i="10"/>
  <c r="AD102" i="10"/>
  <c r="Q106" i="10"/>
  <c r="Q110" i="10"/>
  <c r="Q113" i="10"/>
  <c r="Q117" i="10"/>
  <c r="F135" i="10"/>
  <c r="X135" i="10"/>
  <c r="W149" i="10"/>
  <c r="E136" i="2"/>
  <c r="Q132" i="4"/>
  <c r="G150" i="4"/>
  <c r="H150" i="4"/>
  <c r="Q139" i="4"/>
  <c r="Q147" i="4"/>
  <c r="H50" i="5"/>
  <c r="J50" i="5"/>
  <c r="H76" i="5"/>
  <c r="Q65" i="5"/>
  <c r="Q69" i="5"/>
  <c r="Q73" i="5"/>
  <c r="G104" i="5"/>
  <c r="T49" i="10"/>
  <c r="AD137" i="10"/>
  <c r="AD141" i="10"/>
  <c r="AD145" i="10"/>
  <c r="H155" i="4"/>
  <c r="I155" i="4"/>
  <c r="Q153" i="4"/>
  <c r="I163" i="4"/>
  <c r="J163" i="4"/>
  <c r="H26" i="5"/>
  <c r="I76" i="5"/>
  <c r="E76" i="5"/>
  <c r="K87" i="5"/>
  <c r="E163" i="5"/>
  <c r="G44" i="10"/>
  <c r="U44" i="10"/>
  <c r="I44" i="10"/>
  <c r="K44" i="10"/>
  <c r="S44" i="10"/>
  <c r="E49" i="10"/>
  <c r="S49" i="10"/>
  <c r="G49" i="10"/>
  <c r="T86" i="10"/>
  <c r="AD80" i="10"/>
  <c r="AD84" i="10"/>
  <c r="AD104" i="10"/>
  <c r="AD108" i="10"/>
  <c r="AD115" i="10"/>
  <c r="R149" i="10"/>
  <c r="T149" i="10"/>
  <c r="J149" i="10"/>
  <c r="K104" i="4"/>
  <c r="Q17" i="2"/>
  <c r="Q21" i="2"/>
  <c r="Q25" i="2"/>
  <c r="Q49" i="2"/>
  <c r="I87" i="2"/>
  <c r="Q79" i="2"/>
  <c r="Q89" i="2"/>
  <c r="G93" i="2"/>
  <c r="Q97" i="2"/>
  <c r="Q101" i="2"/>
  <c r="Q107" i="2"/>
  <c r="Q111" i="2"/>
  <c r="Q114" i="2"/>
  <c r="Q118" i="2"/>
  <c r="Q19" i="4"/>
  <c r="G45" i="4"/>
  <c r="E136" i="4"/>
  <c r="Q127" i="4"/>
  <c r="K150" i="4"/>
  <c r="Q143" i="4"/>
  <c r="F87" i="5"/>
  <c r="I136" i="5"/>
  <c r="Q20" i="2"/>
  <c r="Q48" i="2"/>
  <c r="I136" i="2"/>
  <c r="Q126" i="2"/>
  <c r="Q130" i="2"/>
  <c r="Q134" i="2"/>
  <c r="F150" i="2"/>
  <c r="I76" i="4"/>
  <c r="Q63" i="4"/>
  <c r="Q72" i="4"/>
  <c r="J87" i="4"/>
  <c r="Q80" i="4"/>
  <c r="Q108" i="4"/>
  <c r="Q29" i="2"/>
  <c r="Q33" i="2"/>
  <c r="Q70" i="2"/>
  <c r="Q74" i="2"/>
  <c r="H104" i="2"/>
  <c r="Q81" i="4"/>
  <c r="Q62" i="4"/>
  <c r="Q71" i="4"/>
  <c r="I150" i="5"/>
  <c r="Q35" i="2"/>
  <c r="Q28" i="2"/>
  <c r="E76" i="2"/>
  <c r="I45" i="4"/>
  <c r="I87" i="4"/>
  <c r="E50" i="2"/>
  <c r="Q31" i="2"/>
  <c r="Q34" i="2"/>
  <c r="H45" i="2"/>
  <c r="F50" i="2"/>
  <c r="Q65" i="2"/>
  <c r="Q73" i="2"/>
  <c r="I26" i="2"/>
  <c r="Q23" i="2"/>
  <c r="G163" i="2"/>
  <c r="F26" i="4"/>
  <c r="Q15" i="4"/>
  <c r="Q23" i="4"/>
  <c r="Q53" i="4"/>
  <c r="I93" i="4"/>
  <c r="Q92" i="4"/>
  <c r="Q66" i="2"/>
  <c r="H45" i="4"/>
  <c r="G26" i="2"/>
  <c r="Q24" i="2"/>
  <c r="H26" i="2"/>
  <c r="F45" i="2"/>
  <c r="Q69" i="2"/>
  <c r="J136" i="2"/>
  <c r="Q30" i="2"/>
  <c r="Q53" i="2"/>
  <c r="Q57" i="2"/>
  <c r="Q64" i="2"/>
  <c r="Q68" i="2"/>
  <c r="Q72" i="2"/>
  <c r="I150" i="2"/>
  <c r="H163" i="2"/>
  <c r="Q157" i="2"/>
  <c r="Q161" i="2"/>
  <c r="G26" i="4"/>
  <c r="H26" i="4"/>
  <c r="Q29" i="4"/>
  <c r="J93" i="4"/>
  <c r="K45" i="5"/>
  <c r="Q43" i="5"/>
  <c r="G150" i="2"/>
  <c r="J155" i="2"/>
  <c r="Q159" i="2"/>
  <c r="Q56" i="4"/>
  <c r="G76" i="4"/>
  <c r="Q65" i="4"/>
  <c r="Q74" i="4"/>
  <c r="G87" i="4"/>
  <c r="Q83" i="4"/>
  <c r="Q91" i="4"/>
  <c r="H104" i="4"/>
  <c r="Q99" i="4"/>
  <c r="Q114" i="4"/>
  <c r="F136" i="4"/>
  <c r="Q126" i="4"/>
  <c r="Q134" i="4"/>
  <c r="Q142" i="4"/>
  <c r="Q30" i="5"/>
  <c r="Q141" i="5"/>
  <c r="Q145" i="5"/>
  <c r="Q149" i="5"/>
  <c r="H87" i="2"/>
  <c r="J93" i="2"/>
  <c r="Q108" i="2"/>
  <c r="Q112" i="2"/>
  <c r="Q115" i="2"/>
  <c r="Q119" i="2"/>
  <c r="E163" i="2"/>
  <c r="Q34" i="4"/>
  <c r="E45" i="4"/>
  <c r="Q55" i="4"/>
  <c r="H76" i="4"/>
  <c r="Q73" i="4"/>
  <c r="H87" i="4"/>
  <c r="Q82" i="4"/>
  <c r="I104" i="4"/>
  <c r="Q98" i="4"/>
  <c r="Q125" i="4"/>
  <c r="Q133" i="4"/>
  <c r="E155" i="4"/>
  <c r="Q159" i="4"/>
  <c r="Q15" i="5"/>
  <c r="Q19" i="5"/>
  <c r="Q23" i="5"/>
  <c r="Q79" i="5"/>
  <c r="Q83" i="5"/>
  <c r="J163" i="5"/>
  <c r="Q14" i="4"/>
  <c r="Q22" i="4"/>
  <c r="Q32" i="4"/>
  <c r="Q44" i="4"/>
  <c r="Q47" i="4"/>
  <c r="Q52" i="4"/>
  <c r="Q59" i="4"/>
  <c r="Q70" i="4"/>
  <c r="K87" i="4"/>
  <c r="Q79" i="4"/>
  <c r="Q95" i="4"/>
  <c r="Q103" i="4"/>
  <c r="Q111" i="4"/>
  <c r="Q118" i="4"/>
  <c r="J136" i="4"/>
  <c r="Q130" i="4"/>
  <c r="E50" i="5"/>
  <c r="J76" i="5"/>
  <c r="Q64" i="5"/>
  <c r="Q68" i="5"/>
  <c r="Q72" i="5"/>
  <c r="Q126" i="5"/>
  <c r="I45" i="2"/>
  <c r="Q43" i="2"/>
  <c r="G45" i="2"/>
  <c r="Q47" i="2"/>
  <c r="G155" i="2"/>
  <c r="I155" i="2"/>
  <c r="Q31" i="4"/>
  <c r="Q43" i="4"/>
  <c r="Q78" i="4"/>
  <c r="Q86" i="4"/>
  <c r="Q152" i="4"/>
  <c r="F163" i="4"/>
  <c r="Q13" i="5"/>
  <c r="Q17" i="5"/>
  <c r="Q21" i="5"/>
  <c r="Q25" i="5"/>
  <c r="E45" i="5"/>
  <c r="F50" i="5"/>
  <c r="Q47" i="5"/>
  <c r="Q53" i="5"/>
  <c r="Q57" i="5"/>
  <c r="Q81" i="5"/>
  <c r="Q85" i="5"/>
  <c r="AD76" i="10"/>
  <c r="R86" i="10"/>
  <c r="H155" i="2"/>
  <c r="Q154" i="2"/>
  <c r="J163" i="2"/>
  <c r="Q160" i="2"/>
  <c r="Q12" i="4"/>
  <c r="Q20" i="4"/>
  <c r="Q30" i="4"/>
  <c r="Q42" i="4"/>
  <c r="H93" i="4"/>
  <c r="Q101" i="4"/>
  <c r="J150" i="4"/>
  <c r="Q144" i="4"/>
  <c r="G163" i="4"/>
  <c r="F26" i="5"/>
  <c r="G50" i="5"/>
  <c r="I50" i="5"/>
  <c r="Q95" i="5"/>
  <c r="Q99" i="5"/>
  <c r="Q103" i="5"/>
  <c r="Q28" i="4"/>
  <c r="Q57" i="4"/>
  <c r="E76" i="4"/>
  <c r="Q67" i="4"/>
  <c r="E87" i="4"/>
  <c r="Q85" i="4"/>
  <c r="G93" i="4"/>
  <c r="Q94" i="4"/>
  <c r="Q102" i="4"/>
  <c r="Q110" i="4"/>
  <c r="Q117" i="4"/>
  <c r="K136" i="4"/>
  <c r="Q129" i="4"/>
  <c r="Q138" i="4"/>
  <c r="Q146" i="4"/>
  <c r="F155" i="4"/>
  <c r="J26" i="5"/>
  <c r="Q27" i="5"/>
  <c r="Q31" i="5"/>
  <c r="Q34" i="5"/>
  <c r="Q48" i="5"/>
  <c r="J87" i="5"/>
  <c r="Q124" i="5"/>
  <c r="Q128" i="5"/>
  <c r="Q132" i="5"/>
  <c r="G155" i="5"/>
  <c r="AD106" i="10"/>
  <c r="AD110" i="10"/>
  <c r="AD113" i="10"/>
  <c r="AD117" i="10"/>
  <c r="K135" i="10"/>
  <c r="Q128" i="4"/>
  <c r="Q145" i="4"/>
  <c r="G155" i="4"/>
  <c r="Q154" i="4"/>
  <c r="K26" i="5"/>
  <c r="Q14" i="5"/>
  <c r="Q18" i="5"/>
  <c r="Q22" i="5"/>
  <c r="Q42" i="5"/>
  <c r="Q80" i="5"/>
  <c r="Q84" i="5"/>
  <c r="K93" i="5"/>
  <c r="E104" i="5"/>
  <c r="Q152" i="5"/>
  <c r="Q130" i="5"/>
  <c r="Q134" i="5"/>
  <c r="V162" i="10"/>
  <c r="E150" i="4"/>
  <c r="Q141" i="4"/>
  <c r="Q149" i="4"/>
  <c r="K155" i="4"/>
  <c r="H163" i="4"/>
  <c r="G87" i="5"/>
  <c r="Q82" i="5"/>
  <c r="Q86" i="5"/>
  <c r="I104" i="5"/>
  <c r="G136" i="5"/>
  <c r="Q15" i="10"/>
  <c r="Q19" i="10"/>
  <c r="Q23" i="10"/>
  <c r="Q112" i="4"/>
  <c r="Q119" i="4"/>
  <c r="I136" i="4"/>
  <c r="Q131" i="4"/>
  <c r="F150" i="4"/>
  <c r="Q140" i="4"/>
  <c r="Q148" i="4"/>
  <c r="Q160" i="4"/>
  <c r="Q28" i="5"/>
  <c r="Q32" i="5"/>
  <c r="Q49" i="5"/>
  <c r="H93" i="5"/>
  <c r="Q91" i="5"/>
  <c r="Q108" i="5"/>
  <c r="Q112" i="5"/>
  <c r="Q115" i="5"/>
  <c r="Q119" i="5"/>
  <c r="E155" i="5"/>
  <c r="G26" i="5"/>
  <c r="Q16" i="5"/>
  <c r="Q20" i="5"/>
  <c r="Q24" i="5"/>
  <c r="Q44" i="5"/>
  <c r="G76" i="5"/>
  <c r="K104" i="5"/>
  <c r="Q106" i="5"/>
  <c r="Q110" i="5"/>
  <c r="Q113" i="5"/>
  <c r="Q117" i="5"/>
  <c r="K136" i="5"/>
  <c r="K163" i="5"/>
  <c r="W49" i="10"/>
  <c r="R75" i="10"/>
  <c r="X86" i="10"/>
  <c r="AD77" i="10"/>
  <c r="AD81" i="10"/>
  <c r="AD85" i="10"/>
  <c r="Q104" i="10"/>
  <c r="Q108" i="10"/>
  <c r="Q115" i="10"/>
  <c r="G135" i="10"/>
  <c r="U135" i="10"/>
  <c r="Q126" i="10"/>
  <c r="Q130" i="10"/>
  <c r="Q134" i="10"/>
  <c r="R162" i="10"/>
  <c r="Q90" i="5"/>
  <c r="Q96" i="5"/>
  <c r="J104" i="5"/>
  <c r="Q100" i="5"/>
  <c r="Q127" i="5"/>
  <c r="Q131" i="5"/>
  <c r="Q135" i="5"/>
  <c r="K150" i="5"/>
  <c r="Q157" i="5"/>
  <c r="Q161" i="5"/>
  <c r="T44" i="10"/>
  <c r="AD107" i="10"/>
  <c r="AD111" i="10"/>
  <c r="AD114" i="10"/>
  <c r="AD118" i="10"/>
  <c r="K149" i="10"/>
  <c r="Q88" i="5"/>
  <c r="Q92" i="5"/>
  <c r="Q125" i="5"/>
  <c r="Q129" i="5"/>
  <c r="Q133" i="5"/>
  <c r="I154" i="7"/>
  <c r="J92" i="8"/>
  <c r="J103" i="8"/>
  <c r="C103" i="8" s="1"/>
  <c r="J149" i="8"/>
  <c r="C149" i="8" s="1"/>
  <c r="Q46" i="10"/>
  <c r="Q49" i="10" s="1"/>
  <c r="AD97" i="10"/>
  <c r="AD101" i="10"/>
  <c r="AD105" i="10"/>
  <c r="AD109" i="10"/>
  <c r="AD112" i="10"/>
  <c r="AD116" i="10"/>
  <c r="AD127" i="10"/>
  <c r="AD131" i="10"/>
  <c r="AD147" i="10"/>
  <c r="G93" i="5"/>
  <c r="Q107" i="5"/>
  <c r="Q111" i="5"/>
  <c r="Q114" i="5"/>
  <c r="Q118" i="5"/>
  <c r="Q140" i="5"/>
  <c r="Q144" i="5"/>
  <c r="Q148" i="5"/>
  <c r="I163" i="5"/>
  <c r="Q64" i="10"/>
  <c r="Q65" i="10"/>
  <c r="Q69" i="10"/>
  <c r="Q73" i="10"/>
  <c r="V86" i="10"/>
  <c r="AD78" i="10"/>
  <c r="AD82" i="10"/>
  <c r="Q105" i="10"/>
  <c r="Q109" i="10"/>
  <c r="Q112" i="10"/>
  <c r="Q116" i="10"/>
  <c r="Q122" i="10" s="1"/>
  <c r="Q127" i="10"/>
  <c r="Q131" i="10"/>
  <c r="I26" i="7"/>
  <c r="I75" i="7"/>
  <c r="W26" i="10"/>
  <c r="Q14" i="10"/>
  <c r="Q18" i="10"/>
  <c r="Q22" i="10"/>
  <c r="AD30" i="10"/>
  <c r="F44" i="10"/>
  <c r="F49" i="10"/>
  <c r="Q53" i="10"/>
  <c r="Q57" i="10"/>
  <c r="X75" i="10"/>
  <c r="AD91" i="10"/>
  <c r="H135" i="10"/>
  <c r="V135" i="10"/>
  <c r="Q153" i="10"/>
  <c r="E162" i="10"/>
  <c r="S162" i="10"/>
  <c r="H163" i="5"/>
  <c r="Q159" i="5"/>
  <c r="K26" i="10"/>
  <c r="Q21" i="10"/>
  <c r="Q25" i="10"/>
  <c r="AD29" i="10"/>
  <c r="AD33" i="10"/>
  <c r="AD35" i="10"/>
  <c r="H44" i="10"/>
  <c r="H49" i="10"/>
  <c r="V49" i="10"/>
  <c r="Q48" i="10"/>
  <c r="Q52" i="10"/>
  <c r="Q56" i="10"/>
  <c r="Q62" i="10"/>
  <c r="Q67" i="10"/>
  <c r="Q71" i="10"/>
  <c r="S86" i="10"/>
  <c r="G92" i="10"/>
  <c r="Q94" i="10"/>
  <c r="Q98" i="10"/>
  <c r="Q102" i="10"/>
  <c r="F154" i="10"/>
  <c r="T154" i="10"/>
  <c r="Q152" i="10"/>
  <c r="G162" i="10"/>
  <c r="AD158" i="10"/>
  <c r="S26" i="10"/>
  <c r="Q24" i="10"/>
  <c r="AD28" i="10"/>
  <c r="AD32" i="10"/>
  <c r="J44" i="10"/>
  <c r="X44" i="10"/>
  <c r="J49" i="10"/>
  <c r="Q47" i="10"/>
  <c r="Q51" i="10"/>
  <c r="Q55" i="10"/>
  <c r="Q58" i="10"/>
  <c r="Q61" i="10"/>
  <c r="T75" i="10"/>
  <c r="Q66" i="10"/>
  <c r="Q70" i="10"/>
  <c r="Q74" i="10"/>
  <c r="I92" i="10"/>
  <c r="Q151" i="10"/>
  <c r="I162" i="10"/>
  <c r="W162" i="10"/>
  <c r="I44" i="7"/>
  <c r="G92" i="7"/>
  <c r="I135" i="7"/>
  <c r="J75" i="8"/>
  <c r="C75" i="8" s="1"/>
  <c r="J86" i="8"/>
  <c r="AD54" i="10"/>
  <c r="G75" i="10"/>
  <c r="AD79" i="10"/>
  <c r="AD83" i="10"/>
  <c r="Q89" i="10"/>
  <c r="T103" i="10"/>
  <c r="Q120" i="10"/>
  <c r="Q124" i="10"/>
  <c r="Q128" i="10"/>
  <c r="Q132" i="10"/>
  <c r="E149" i="10"/>
  <c r="J162" i="10"/>
  <c r="I86" i="7"/>
  <c r="I149" i="7"/>
  <c r="AD24" i="10"/>
  <c r="Q41" i="10"/>
  <c r="Q44" i="10" s="1"/>
  <c r="I49" i="10"/>
  <c r="AD47" i="10"/>
  <c r="AD52" i="10"/>
  <c r="AD56" i="10"/>
  <c r="AD64" i="10"/>
  <c r="AD68" i="10"/>
  <c r="AD72" i="10"/>
  <c r="E86" i="10"/>
  <c r="Q87" i="10"/>
  <c r="Q91" i="10"/>
  <c r="U103" i="10"/>
  <c r="AD125" i="10"/>
  <c r="AD129" i="10"/>
  <c r="AD133" i="10"/>
  <c r="X162" i="10"/>
  <c r="G49" i="7"/>
  <c r="H103" i="8"/>
  <c r="AD23" i="10"/>
  <c r="Q30" i="10"/>
  <c r="K49" i="10"/>
  <c r="AD46" i="10"/>
  <c r="AD51" i="10"/>
  <c r="AD55" i="10"/>
  <c r="AD58" i="10"/>
  <c r="K75" i="10"/>
  <c r="U86" i="10"/>
  <c r="V92" i="10"/>
  <c r="AD119" i="10"/>
  <c r="J135" i="10"/>
  <c r="AD124" i="10"/>
  <c r="AD128" i="10"/>
  <c r="AD132" i="10"/>
  <c r="X149" i="10"/>
  <c r="Q138" i="10"/>
  <c r="Q142" i="10"/>
  <c r="Q146" i="10"/>
  <c r="E154" i="10"/>
  <c r="Q156" i="10"/>
  <c r="Q160" i="10"/>
  <c r="I103" i="7"/>
  <c r="J26" i="10"/>
  <c r="AD21" i="10"/>
  <c r="AD25" i="10"/>
  <c r="U49" i="10"/>
  <c r="AD48" i="10"/>
  <c r="AD53" i="10"/>
  <c r="AD57" i="10"/>
  <c r="Q88" i="10"/>
  <c r="T135" i="10"/>
  <c r="AD126" i="10"/>
  <c r="AD130" i="10"/>
  <c r="AD134" i="10"/>
  <c r="V149" i="10"/>
  <c r="Q140" i="10"/>
  <c r="Q144" i="10"/>
  <c r="Q148" i="10"/>
  <c r="I154" i="10"/>
  <c r="Q158" i="10"/>
  <c r="H149" i="8"/>
  <c r="J162" i="8"/>
  <c r="H75" i="8"/>
  <c r="H162" i="8"/>
  <c r="H25" i="13" s="1"/>
  <c r="J49" i="8"/>
  <c r="C49" i="8" s="1"/>
  <c r="H92" i="8"/>
  <c r="H26" i="8"/>
  <c r="H44" i="8"/>
  <c r="H86" i="8"/>
  <c r="H135" i="8"/>
  <c r="H154" i="8"/>
  <c r="H49" i="8"/>
  <c r="J26" i="8"/>
  <c r="C26" i="8" s="1"/>
  <c r="J44" i="8"/>
  <c r="C44" i="8" s="1"/>
  <c r="J154" i="8"/>
  <c r="U162" i="10"/>
  <c r="AD12" i="10"/>
  <c r="R103" i="10"/>
  <c r="AD93" i="10"/>
  <c r="R26" i="10"/>
  <c r="R135" i="10"/>
  <c r="AD123" i="10"/>
  <c r="AD16" i="10"/>
  <c r="AD20" i="10"/>
  <c r="Q28" i="10"/>
  <c r="Q32" i="10"/>
  <c r="AD42" i="10"/>
  <c r="R44" i="10"/>
  <c r="I75" i="10"/>
  <c r="AD63" i="10"/>
  <c r="U92" i="10"/>
  <c r="AD90" i="10"/>
  <c r="Q96" i="10"/>
  <c r="Q100" i="10"/>
  <c r="E135" i="10"/>
  <c r="Q123" i="10"/>
  <c r="AD150" i="10"/>
  <c r="Q12" i="10"/>
  <c r="F92" i="10"/>
  <c r="Q17" i="10"/>
  <c r="AD96" i="10"/>
  <c r="AD100" i="10"/>
  <c r="Q16" i="10"/>
  <c r="Q20" i="10"/>
  <c r="AD27" i="10"/>
  <c r="AD31" i="10"/>
  <c r="AD34" i="10"/>
  <c r="W44" i="10"/>
  <c r="Q42" i="10"/>
  <c r="Q63" i="10"/>
  <c r="Q68" i="10"/>
  <c r="Q72" i="10"/>
  <c r="Q76" i="10"/>
  <c r="H92" i="10"/>
  <c r="Q90" i="10"/>
  <c r="AD95" i="10"/>
  <c r="AD99" i="10"/>
  <c r="AD50" i="10"/>
  <c r="Q43" i="10"/>
  <c r="H75" i="10"/>
  <c r="AD15" i="10"/>
  <c r="AD19" i="10"/>
  <c r="Q27" i="10"/>
  <c r="Q31" i="10"/>
  <c r="Q34" i="10"/>
  <c r="AD41" i="10"/>
  <c r="Q45" i="10"/>
  <c r="AD45" i="10"/>
  <c r="AD62" i="10"/>
  <c r="AD67" i="10"/>
  <c r="AD71" i="10"/>
  <c r="AD89" i="10"/>
  <c r="W103" i="10"/>
  <c r="Q95" i="10"/>
  <c r="Q99" i="10"/>
  <c r="Q136" i="10"/>
  <c r="F149" i="10"/>
  <c r="Q50" i="10"/>
  <c r="H162" i="10"/>
  <c r="E44" i="10"/>
  <c r="Q40" i="10"/>
  <c r="J154" i="10"/>
  <c r="Q150" i="10"/>
  <c r="E26" i="10"/>
  <c r="AD13" i="10"/>
  <c r="AD17" i="10"/>
  <c r="AD43" i="10"/>
  <c r="U75" i="10"/>
  <c r="AD65" i="10"/>
  <c r="AD69" i="10"/>
  <c r="AD73" i="10"/>
  <c r="S92" i="10"/>
  <c r="AD87" i="10"/>
  <c r="E103" i="10"/>
  <c r="Q93" i="10"/>
  <c r="Q97" i="10"/>
  <c r="Q101" i="10"/>
  <c r="F75" i="10"/>
  <c r="AD120" i="10"/>
  <c r="I149" i="10"/>
  <c r="AD138" i="10"/>
  <c r="AD142" i="10"/>
  <c r="AD146" i="10"/>
  <c r="Q155" i="10"/>
  <c r="Q162" i="10" s="1"/>
  <c r="Q159" i="10"/>
  <c r="Q119" i="10"/>
  <c r="Q137" i="10"/>
  <c r="Q141" i="10"/>
  <c r="Q145" i="10"/>
  <c r="AD157" i="10"/>
  <c r="AD161" i="10"/>
  <c r="S149" i="10"/>
  <c r="AD136" i="10"/>
  <c r="AD140" i="10"/>
  <c r="AD144" i="10"/>
  <c r="AD148" i="10"/>
  <c r="Q157" i="10"/>
  <c r="Q161" i="10"/>
  <c r="U149" i="10"/>
  <c r="AD139" i="10"/>
  <c r="AD143" i="10"/>
  <c r="AD61" i="10"/>
  <c r="H149" i="10"/>
  <c r="Q139" i="10"/>
  <c r="Q143" i="10"/>
  <c r="Q147" i="10"/>
  <c r="AD159" i="10"/>
  <c r="AD155" i="10"/>
  <c r="I49" i="7"/>
  <c r="G149" i="7"/>
  <c r="G44" i="7"/>
  <c r="G154" i="7"/>
  <c r="G103" i="7"/>
  <c r="G135" i="7"/>
  <c r="G162" i="7"/>
  <c r="I162" i="7"/>
  <c r="G75" i="7"/>
  <c r="Q46" i="5"/>
  <c r="Q54" i="5"/>
  <c r="Q58" i="5"/>
  <c r="F150" i="5"/>
  <c r="Q137" i="5"/>
  <c r="Q12" i="5"/>
  <c r="J136" i="5"/>
  <c r="G150" i="5"/>
  <c r="F93" i="5"/>
  <c r="K76" i="5"/>
  <c r="Q41" i="5"/>
  <c r="Q63" i="5"/>
  <c r="Q67" i="5"/>
  <c r="Q71" i="5"/>
  <c r="Q75" i="5"/>
  <c r="Q94" i="5"/>
  <c r="H104" i="5"/>
  <c r="Q98" i="5"/>
  <c r="Q102" i="5"/>
  <c r="Q52" i="5"/>
  <c r="Q56" i="5"/>
  <c r="Q59" i="5"/>
  <c r="Q62" i="5"/>
  <c r="F76" i="5"/>
  <c r="Q66" i="5"/>
  <c r="Q70" i="5"/>
  <c r="Q74" i="5"/>
  <c r="Q97" i="5"/>
  <c r="Q101" i="5"/>
  <c r="K155" i="5"/>
  <c r="Q51" i="5"/>
  <c r="Q55" i="5"/>
  <c r="Q105" i="5"/>
  <c r="Q158" i="5"/>
  <c r="Q162" i="5"/>
  <c r="Q139" i="5"/>
  <c r="Q143" i="5"/>
  <c r="Q147" i="5"/>
  <c r="J155" i="5"/>
  <c r="Q151" i="5"/>
  <c r="G163" i="5"/>
  <c r="Q138" i="5"/>
  <c r="Q142" i="5"/>
  <c r="Q146" i="5"/>
  <c r="Q154" i="5"/>
  <c r="H150" i="5"/>
  <c r="Q121" i="5"/>
  <c r="F163" i="5"/>
  <c r="Q156" i="5"/>
  <c r="Q17" i="4"/>
  <c r="Q25" i="4"/>
  <c r="Q33" i="4"/>
  <c r="Q54" i="4"/>
  <c r="Q64" i="4"/>
  <c r="Q96" i="4"/>
  <c r="Q105" i="4"/>
  <c r="Q120" i="4"/>
  <c r="H136" i="4"/>
  <c r="Q124" i="4"/>
  <c r="Q161" i="4"/>
  <c r="F104" i="4"/>
  <c r="K163" i="4"/>
  <c r="Q158" i="4"/>
  <c r="Q13" i="4"/>
  <c r="Q21" i="4"/>
  <c r="Q27" i="4"/>
  <c r="Q35" i="4"/>
  <c r="Q58" i="4"/>
  <c r="Q68" i="4"/>
  <c r="Q77" i="4"/>
  <c r="Q87" i="4" s="1"/>
  <c r="D87" i="4" s="1"/>
  <c r="C87" i="4" s="1"/>
  <c r="E18" i="13" s="1"/>
  <c r="Q90" i="4"/>
  <c r="G104" i="4"/>
  <c r="Q100" i="4"/>
  <c r="Q109" i="4"/>
  <c r="Q116" i="4"/>
  <c r="Q137" i="4"/>
  <c r="I150" i="4"/>
  <c r="Q157" i="4"/>
  <c r="K76" i="4"/>
  <c r="J26" i="4"/>
  <c r="I26" i="4"/>
  <c r="Q41" i="4"/>
  <c r="Q49" i="4"/>
  <c r="J76" i="4"/>
  <c r="E93" i="4"/>
  <c r="Q88" i="4"/>
  <c r="Q107" i="4"/>
  <c r="Q51" i="4"/>
  <c r="K26" i="4"/>
  <c r="Q18" i="4"/>
  <c r="Q46" i="4"/>
  <c r="F93" i="4"/>
  <c r="Q97" i="4"/>
  <c r="Q106" i="4"/>
  <c r="Q113" i="4"/>
  <c r="Q121" i="4"/>
  <c r="J155" i="4"/>
  <c r="Q151" i="4"/>
  <c r="Q162" i="4"/>
  <c r="Q156" i="4"/>
  <c r="I50" i="2"/>
  <c r="E87" i="2"/>
  <c r="Q27" i="2"/>
  <c r="Q125" i="2"/>
  <c r="Q86" i="2"/>
  <c r="Q106" i="2"/>
  <c r="Q88" i="2"/>
  <c r="Q92" i="2"/>
  <c r="E93" i="2"/>
  <c r="Q124" i="2"/>
  <c r="Q128" i="2"/>
  <c r="Q132" i="2"/>
  <c r="J45" i="2"/>
  <c r="Q42" i="2"/>
  <c r="Q129" i="2"/>
  <c r="Q133" i="2"/>
  <c r="Q51" i="2"/>
  <c r="Q78" i="2"/>
  <c r="Q110" i="2"/>
  <c r="Q113" i="2"/>
  <c r="Q121" i="2"/>
  <c r="Q54" i="2"/>
  <c r="Q77" i="2"/>
  <c r="Q81" i="2"/>
  <c r="Q85" i="2"/>
  <c r="F93" i="2"/>
  <c r="Q105" i="2"/>
  <c r="Q109" i="2"/>
  <c r="Q116" i="2"/>
  <c r="Q120" i="2"/>
  <c r="F136" i="2"/>
  <c r="Q152" i="2"/>
  <c r="Q156" i="2"/>
  <c r="Q55" i="2"/>
  <c r="Q82" i="2"/>
  <c r="Q117" i="2"/>
  <c r="Q153" i="2"/>
  <c r="Q58" i="2"/>
  <c r="Q44" i="2"/>
  <c r="Q91" i="2"/>
  <c r="Q94" i="2"/>
  <c r="E104" i="2"/>
  <c r="Q98" i="2"/>
  <c r="Q102" i="2"/>
  <c r="G136" i="2"/>
  <c r="J87" i="2"/>
  <c r="Q96" i="2"/>
  <c r="Q100" i="2"/>
  <c r="Q83" i="2"/>
  <c r="J104" i="2"/>
  <c r="Q127" i="2"/>
  <c r="Q131" i="2"/>
  <c r="Q135" i="2"/>
  <c r="Q151" i="2"/>
  <c r="Q95" i="2"/>
  <c r="Q99" i="2"/>
  <c r="Q103" i="2"/>
  <c r="H136" i="2"/>
  <c r="R123" i="2"/>
  <c r="R61" i="2"/>
  <c r="I61" i="9"/>
  <c r="I40" i="9"/>
  <c r="I50" i="9"/>
  <c r="I45" i="9"/>
  <c r="R50" i="2"/>
  <c r="Q154" i="10"/>
  <c r="I93" i="9"/>
  <c r="G93" i="9"/>
  <c r="F93" i="9" s="1"/>
  <c r="I19" i="13" s="1"/>
  <c r="I155" i="9"/>
  <c r="G155" i="9"/>
  <c r="F155" i="9" s="1"/>
  <c r="I24" i="13" s="1"/>
  <c r="I87" i="9"/>
  <c r="I163" i="9"/>
  <c r="I150" i="9"/>
  <c r="C150" i="9" s="1"/>
  <c r="I104" i="9"/>
  <c r="C104" i="9" s="1"/>
  <c r="I136" i="9"/>
  <c r="I76" i="9"/>
  <c r="R45" i="2"/>
  <c r="R155" i="2"/>
  <c r="F86" i="10" l="1"/>
  <c r="G86" i="10"/>
  <c r="J86" i="10"/>
  <c r="AD162" i="10"/>
  <c r="AD135" i="10"/>
  <c r="AD92" i="10"/>
  <c r="AD86" i="10"/>
  <c r="D162" i="10"/>
  <c r="C162" i="10" s="1"/>
  <c r="J25" i="13" s="1"/>
  <c r="Q149" i="10"/>
  <c r="Q92" i="10"/>
  <c r="D92" i="10" s="1"/>
  <c r="C92" i="10" s="1"/>
  <c r="J19" i="13" s="1"/>
  <c r="Q163" i="5"/>
  <c r="D163" i="5" s="1"/>
  <c r="C163" i="5" s="1"/>
  <c r="F25" i="13" s="1"/>
  <c r="Q155" i="5"/>
  <c r="D155" i="5" s="1"/>
  <c r="C155" i="5" s="1"/>
  <c r="F24" i="13" s="1"/>
  <c r="Q155" i="4"/>
  <c r="D155" i="4" s="1"/>
  <c r="C155" i="4" s="1"/>
  <c r="E24" i="13" s="1"/>
  <c r="AD153" i="10"/>
  <c r="U154" i="10"/>
  <c r="AD149" i="10"/>
  <c r="AD122" i="10"/>
  <c r="D122" i="10" s="1"/>
  <c r="C122" i="10" s="1"/>
  <c r="J21" i="13" s="1"/>
  <c r="AD103" i="10"/>
  <c r="AD75" i="10"/>
  <c r="AD60" i="10"/>
  <c r="AD49" i="10"/>
  <c r="D49" i="10"/>
  <c r="C49" i="10" s="1"/>
  <c r="J15" i="13" s="1"/>
  <c r="AD44" i="10"/>
  <c r="D44" i="10" s="1"/>
  <c r="C44" i="10" s="1"/>
  <c r="J14" i="13" s="1"/>
  <c r="AD39" i="10"/>
  <c r="AD26" i="10"/>
  <c r="Q135" i="10"/>
  <c r="Q103" i="10"/>
  <c r="D103" i="10" s="1"/>
  <c r="C103" i="10" s="1"/>
  <c r="J20" i="13" s="1"/>
  <c r="Q75" i="10"/>
  <c r="Q60" i="10"/>
  <c r="Q39" i="10"/>
  <c r="Q26" i="10"/>
  <c r="D26" i="10" s="1"/>
  <c r="C26" i="10" s="1"/>
  <c r="J12" i="13" s="1"/>
  <c r="Q150" i="5"/>
  <c r="D150" i="5" s="1"/>
  <c r="C150" i="5" s="1"/>
  <c r="F23" i="13" s="1"/>
  <c r="Q136" i="5"/>
  <c r="D136" i="5" s="1"/>
  <c r="C136" i="5" s="1"/>
  <c r="F22" i="13" s="1"/>
  <c r="Q123" i="5"/>
  <c r="D123" i="5" s="1"/>
  <c r="C123" i="5" s="1"/>
  <c r="F21" i="13" s="1"/>
  <c r="Q104" i="5"/>
  <c r="D104" i="5" s="1"/>
  <c r="C104" i="5" s="1"/>
  <c r="F20" i="13" s="1"/>
  <c r="Q93" i="5"/>
  <c r="D93" i="5" s="1"/>
  <c r="C93" i="5" s="1"/>
  <c r="F19" i="13" s="1"/>
  <c r="Q87" i="5"/>
  <c r="D87" i="5" s="1"/>
  <c r="C87" i="5" s="1"/>
  <c r="F18" i="13" s="1"/>
  <c r="Q76" i="5"/>
  <c r="D76" i="5" s="1"/>
  <c r="C76" i="5" s="1"/>
  <c r="F17" i="13" s="1"/>
  <c r="Q61" i="5"/>
  <c r="D61" i="5" s="1"/>
  <c r="C61" i="5" s="1"/>
  <c r="F16" i="13" s="1"/>
  <c r="Q50" i="5"/>
  <c r="D50" i="5" s="1"/>
  <c r="C50" i="5" s="1"/>
  <c r="F15" i="13" s="1"/>
  <c r="Q45" i="5"/>
  <c r="D45" i="5" s="1"/>
  <c r="C45" i="5" s="1"/>
  <c r="F14" i="13" s="1"/>
  <c r="Q40" i="5"/>
  <c r="D40" i="5" s="1"/>
  <c r="C40" i="5" s="1"/>
  <c r="F13" i="13" s="1"/>
  <c r="Q26" i="5"/>
  <c r="D26" i="5" s="1"/>
  <c r="C26" i="5" s="1"/>
  <c r="F12" i="13" s="1"/>
  <c r="Q163" i="4"/>
  <c r="D163" i="4" s="1"/>
  <c r="C163" i="4" s="1"/>
  <c r="E25" i="13" s="1"/>
  <c r="Q150" i="4"/>
  <c r="D150" i="4" s="1"/>
  <c r="C150" i="4" s="1"/>
  <c r="E23" i="13" s="1"/>
  <c r="Q136" i="4"/>
  <c r="D136" i="4" s="1"/>
  <c r="C136" i="4" s="1"/>
  <c r="E22" i="13" s="1"/>
  <c r="Q123" i="4"/>
  <c r="D123" i="4" s="1"/>
  <c r="C123" i="4" s="1"/>
  <c r="E21" i="13" s="1"/>
  <c r="Q104" i="4"/>
  <c r="D104" i="4" s="1"/>
  <c r="C104" i="4" s="1"/>
  <c r="E20" i="13" s="1"/>
  <c r="Q93" i="4"/>
  <c r="D93" i="4" s="1"/>
  <c r="C93" i="4" s="1"/>
  <c r="E19" i="13" s="1"/>
  <c r="Q76" i="4"/>
  <c r="D76" i="4" s="1"/>
  <c r="C76" i="4" s="1"/>
  <c r="E17" i="13" s="1"/>
  <c r="Q61" i="4"/>
  <c r="D61" i="4" s="1"/>
  <c r="C61" i="4" s="1"/>
  <c r="E16" i="13" s="1"/>
  <c r="Q50" i="4"/>
  <c r="D50" i="4" s="1"/>
  <c r="C50" i="4" s="1"/>
  <c r="E15" i="13" s="1"/>
  <c r="Q45" i="4"/>
  <c r="D45" i="4" s="1"/>
  <c r="C45" i="4" s="1"/>
  <c r="E14" i="13" s="1"/>
  <c r="Q40" i="4"/>
  <c r="D40" i="4" s="1"/>
  <c r="C40" i="4" s="1"/>
  <c r="E13" i="13" s="1"/>
  <c r="Q26" i="4"/>
  <c r="D26" i="4" s="1"/>
  <c r="C26" i="4" s="1"/>
  <c r="E12" i="13" s="1"/>
  <c r="H86" i="10"/>
  <c r="I86" i="10"/>
  <c r="Q78" i="10"/>
  <c r="Q79" i="10"/>
  <c r="AD151" i="10"/>
  <c r="Q77" i="10"/>
  <c r="Q84" i="10"/>
  <c r="Q85" i="10"/>
  <c r="AD152" i="10"/>
  <c r="E86" i="3"/>
  <c r="D86" i="3" s="1"/>
  <c r="C86" i="3" s="1"/>
  <c r="D18" i="13" s="1"/>
  <c r="E60" i="3"/>
  <c r="D60" i="3" s="1"/>
  <c r="C60" i="3" s="1"/>
  <c r="D16" i="13" s="1"/>
  <c r="E92" i="3"/>
  <c r="D92" i="3" s="1"/>
  <c r="C92" i="3" s="1"/>
  <c r="D19" i="13" s="1"/>
  <c r="E49" i="3"/>
  <c r="D49" i="3" s="1"/>
  <c r="C49" i="3" s="1"/>
  <c r="D15" i="13" s="1"/>
  <c r="E154" i="3"/>
  <c r="D154" i="3" s="1"/>
  <c r="C154" i="3" s="1"/>
  <c r="D24" i="13" s="1"/>
  <c r="L150" i="2"/>
  <c r="E45" i="2"/>
  <c r="Q123" i="2"/>
  <c r="D123" i="2" s="1"/>
  <c r="C123" i="2" s="1"/>
  <c r="C21" i="13" s="1"/>
  <c r="Q136" i="2"/>
  <c r="Q45" i="2"/>
  <c r="D45" i="2" s="1"/>
  <c r="C45" i="2" s="1"/>
  <c r="C14" i="13" s="1"/>
  <c r="Q40" i="2"/>
  <c r="E150" i="2"/>
  <c r="Q104" i="2"/>
  <c r="D104" i="2" s="1"/>
  <c r="C104" i="2" s="1"/>
  <c r="C20" i="13" s="1"/>
  <c r="Q87" i="2"/>
  <c r="D87" i="2" s="1"/>
  <c r="C87" i="2" s="1"/>
  <c r="C18" i="13" s="1"/>
  <c r="Q93" i="2"/>
  <c r="D93" i="2" s="1"/>
  <c r="C93" i="2" s="1"/>
  <c r="C19" i="13" s="1"/>
  <c r="Q163" i="2"/>
  <c r="D163" i="2" s="1"/>
  <c r="C163" i="2" s="1"/>
  <c r="C25" i="13" s="1"/>
  <c r="F26" i="2"/>
  <c r="Q155" i="2"/>
  <c r="Q50" i="2"/>
  <c r="Q22" i="2"/>
  <c r="E39" i="3"/>
  <c r="D39" i="3" s="1"/>
  <c r="C39" i="3" s="1"/>
  <c r="D13" i="13" s="1"/>
  <c r="F49" i="3"/>
  <c r="E162" i="3"/>
  <c r="D162" i="3" s="1"/>
  <c r="C162" i="3" s="1"/>
  <c r="D25" i="13" s="1"/>
  <c r="F75" i="3"/>
  <c r="F149" i="3"/>
  <c r="E122" i="3"/>
  <c r="C122" i="3" s="1"/>
  <c r="D21" i="13" s="1"/>
  <c r="E44" i="3"/>
  <c r="D44" i="3" s="1"/>
  <c r="C44" i="3" s="1"/>
  <c r="D14" i="13" s="1"/>
  <c r="F26" i="3"/>
  <c r="Q62" i="2"/>
  <c r="Q76" i="2" s="1"/>
  <c r="F39" i="3"/>
  <c r="R154" i="10"/>
  <c r="F44" i="3"/>
  <c r="F60" i="3"/>
  <c r="F86" i="3"/>
  <c r="F92" i="3"/>
  <c r="F103" i="3"/>
  <c r="F122" i="3"/>
  <c r="F135" i="3"/>
  <c r="F154" i="3"/>
  <c r="F162" i="3"/>
  <c r="Q80" i="10"/>
  <c r="Q81" i="10"/>
  <c r="Q82" i="10"/>
  <c r="Q83" i="10"/>
  <c r="E44" i="7"/>
  <c r="D44" i="7" s="1"/>
  <c r="C44" i="7" s="1"/>
  <c r="G14" i="13" s="1"/>
  <c r="F26" i="7"/>
  <c r="F39" i="7"/>
  <c r="F44" i="7"/>
  <c r="F49" i="7"/>
  <c r="F60" i="7"/>
  <c r="F86" i="7"/>
  <c r="F103" i="7"/>
  <c r="F122" i="7"/>
  <c r="F149" i="7"/>
  <c r="F154" i="7"/>
  <c r="F162" i="7"/>
  <c r="G86" i="7"/>
  <c r="E103" i="7"/>
  <c r="D103" i="7" s="1"/>
  <c r="C103" i="7" s="1"/>
  <c r="G20" i="13" s="1"/>
  <c r="E122" i="7"/>
  <c r="D122" i="7" s="1"/>
  <c r="C122" i="7" s="1"/>
  <c r="G21" i="13" s="1"/>
  <c r="E135" i="7"/>
  <c r="D135" i="7" s="1"/>
  <c r="C135" i="7" s="1"/>
  <c r="G22" i="13" s="1"/>
  <c r="E154" i="7"/>
  <c r="D154" i="7" s="1"/>
  <c r="C154" i="7" s="1"/>
  <c r="G24" i="13" s="1"/>
  <c r="D162" i="7"/>
  <c r="C162" i="7" s="1"/>
  <c r="G25" i="13" s="1"/>
  <c r="E26" i="7"/>
  <c r="D26" i="7" s="1"/>
  <c r="C26" i="7" s="1"/>
  <c r="G12" i="13" s="1"/>
  <c r="E39" i="7"/>
  <c r="D39" i="7" s="1"/>
  <c r="C39" i="7" s="1"/>
  <c r="G13" i="13" s="1"/>
  <c r="E49" i="7"/>
  <c r="D49" i="7" s="1"/>
  <c r="C49" i="7" s="1"/>
  <c r="G15" i="13" s="1"/>
  <c r="E60" i="7"/>
  <c r="D60" i="7" s="1"/>
  <c r="C60" i="7" s="1"/>
  <c r="G16" i="13" s="1"/>
  <c r="F92" i="8"/>
  <c r="H19" i="13" s="1"/>
  <c r="F86" i="8"/>
  <c r="H18" i="13" s="1"/>
  <c r="H23" i="13"/>
  <c r="F49" i="8"/>
  <c r="H15" i="13" s="1"/>
  <c r="F26" i="8"/>
  <c r="H12" i="13" s="1"/>
  <c r="F39" i="8"/>
  <c r="H13" i="13" s="1"/>
  <c r="F44" i="8"/>
  <c r="H14" i="13" s="1"/>
  <c r="F60" i="8"/>
  <c r="H16" i="13" s="1"/>
  <c r="H22" i="13"/>
  <c r="F75" i="8"/>
  <c r="H17" i="13" s="1"/>
  <c r="F103" i="8"/>
  <c r="H20" i="13" s="1"/>
  <c r="H24" i="13"/>
  <c r="H21" i="13"/>
  <c r="G87" i="9"/>
  <c r="F87" i="9" s="1"/>
  <c r="I18" i="13" s="1"/>
  <c r="G76" i="9"/>
  <c r="F76" i="9" s="1"/>
  <c r="I17" i="13" s="1"/>
  <c r="C76" i="9"/>
  <c r="G123" i="9"/>
  <c r="F123" i="9" s="1"/>
  <c r="I21" i="13" s="1"/>
  <c r="G136" i="9"/>
  <c r="F136" i="9" s="1"/>
  <c r="I22" i="13" s="1"/>
  <c r="G150" i="9"/>
  <c r="F150" i="9" s="1"/>
  <c r="I23" i="13" s="1"/>
  <c r="G104" i="9"/>
  <c r="F104" i="9" s="1"/>
  <c r="I20" i="13" s="1"/>
  <c r="G163" i="9"/>
  <c r="F163" i="9" s="1"/>
  <c r="I25" i="13" s="1"/>
  <c r="G40" i="9"/>
  <c r="F40" i="9" s="1"/>
  <c r="I13" i="13" s="1"/>
  <c r="C40" i="9"/>
  <c r="G45" i="9"/>
  <c r="F45" i="9" s="1"/>
  <c r="I14" i="13" s="1"/>
  <c r="C45" i="9"/>
  <c r="G50" i="9"/>
  <c r="F50" i="9" s="1"/>
  <c r="I15" i="13" s="1"/>
  <c r="C50" i="9"/>
  <c r="G61" i="9"/>
  <c r="F61" i="9" s="1"/>
  <c r="I16" i="13" s="1"/>
  <c r="C61" i="9"/>
  <c r="Q150" i="2"/>
  <c r="E86" i="7"/>
  <c r="D86" i="7" s="1"/>
  <c r="C86" i="7" s="1"/>
  <c r="G18" i="13" s="1"/>
  <c r="Q61" i="2"/>
  <c r="E75" i="7"/>
  <c r="D75" i="7" s="1"/>
  <c r="C75" i="7" s="1"/>
  <c r="G17" i="13" s="1"/>
  <c r="E92" i="7"/>
  <c r="D92" i="7" s="1"/>
  <c r="C92" i="7" s="1"/>
  <c r="G19" i="13" s="1"/>
  <c r="E149" i="7"/>
  <c r="D149" i="7" s="1"/>
  <c r="C149" i="7" s="1"/>
  <c r="G23" i="13" s="1"/>
  <c r="F75" i="7"/>
  <c r="F92" i="7"/>
  <c r="F135" i="7"/>
  <c r="D149" i="10" l="1"/>
  <c r="C149" i="10" s="1"/>
  <c r="J23" i="13" s="1"/>
  <c r="D135" i="10"/>
  <c r="C135" i="10" s="1"/>
  <c r="J22" i="13" s="1"/>
  <c r="D75" i="10"/>
  <c r="C75" i="10" s="1"/>
  <c r="J17" i="13" s="1"/>
  <c r="AD154" i="10"/>
  <c r="D154" i="10" s="1"/>
  <c r="C154" i="10" s="1"/>
  <c r="J24" i="13" s="1"/>
  <c r="D60" i="10"/>
  <c r="C60" i="10" s="1"/>
  <c r="J16" i="13" s="1"/>
  <c r="D39" i="10"/>
  <c r="C39" i="10" s="1"/>
  <c r="J13" i="13" s="1"/>
  <c r="Q86" i="10"/>
  <c r="D86" i="10" s="1"/>
  <c r="C86" i="10" s="1"/>
  <c r="J18" i="13" s="1"/>
  <c r="Q26" i="2"/>
  <c r="D26" i="2" s="1"/>
  <c r="C26" i="2" s="1"/>
  <c r="C12" i="13" s="1"/>
  <c r="D40" i="2"/>
  <c r="C40" i="2" s="1"/>
  <c r="C13" i="13" s="1"/>
  <c r="D136" i="2"/>
  <c r="C136" i="2" s="1"/>
  <c r="C22" i="13" s="1"/>
  <c r="D50" i="2"/>
  <c r="C50" i="2" s="1"/>
  <c r="C15" i="13" s="1"/>
  <c r="D155" i="2"/>
  <c r="C155" i="2" s="1"/>
  <c r="C24" i="13" s="1"/>
  <c r="D61" i="2"/>
  <c r="C61" i="2" s="1"/>
  <c r="C16" i="13" s="1"/>
  <c r="D150" i="2"/>
  <c r="C150" i="2" s="1"/>
  <c r="C23" i="13" s="1"/>
  <c r="D76" i="2"/>
  <c r="C76" i="2" s="1"/>
  <c r="C17" i="13" s="1"/>
</calcChain>
</file>

<file path=xl/sharedStrings.xml><?xml version="1.0" encoding="utf-8"?>
<sst xmlns="http://schemas.openxmlformats.org/spreadsheetml/2006/main" count="3242" uniqueCount="444">
  <si>
    <t>COMUNA</t>
  </si>
  <si>
    <t>ESTABLECIMIENTO</t>
  </si>
  <si>
    <t>CUMPLIMIENTO</t>
  </si>
  <si>
    <t>Indicador</t>
  </si>
  <si>
    <t>META 1: RECUPERACIÓN DEL DESARROLLO PSICOMOTOR</t>
  </si>
  <si>
    <t>NUMERADOR</t>
  </si>
  <si>
    <t>DENOMINADOR</t>
  </si>
  <si>
    <t>Resultado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</si>
  <si>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</si>
  <si>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</si>
  <si>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</si>
  <si>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</si>
  <si>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</si>
  <si>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</si>
  <si>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</si>
  <si>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</si>
  <si>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SEPBRE</t>
  </si>
  <si>
    <t>OCTUBRE</t>
  </si>
  <si>
    <t>NOVBRE</t>
  </si>
  <si>
    <t>DICBRE</t>
  </si>
  <si>
    <t>TOTAL</t>
  </si>
  <si>
    <t>04101-LA SERENA</t>
  </si>
  <si>
    <t>105300-CES. CARDENAL CARO</t>
  </si>
  <si>
    <t>105301-CES. LAS COMPAÑIAS</t>
  </si>
  <si>
    <t>105302-CES. PEDRO AGUIRRE C.</t>
  </si>
  <si>
    <t>105313-CES. SCHAFFHAUSER</t>
  </si>
  <si>
    <t>105319-CES. CARDENAL R.S.H.</t>
  </si>
  <si>
    <t>105325-CESFAM JUAN PABLO II</t>
  </si>
  <si>
    <t xml:space="preserve">105400-P.S.R. ALGARROBITO            </t>
  </si>
  <si>
    <t>105401-P.S.R. LAS ROJAS</t>
  </si>
  <si>
    <t>105402-P.S.R. EL ROMERO</t>
  </si>
  <si>
    <t>105499-P.S.R. LAMBERT</t>
  </si>
  <si>
    <t>105700-CECOF VILLA EL INDIO</t>
  </si>
  <si>
    <t>105701-CECOF VILLA ALEMANIA</t>
  </si>
  <si>
    <t>105702-CECOF VILLA LAMBERT</t>
  </si>
  <si>
    <t>200402-CECOF ARCOS DE PINAMAR</t>
  </si>
  <si>
    <t>04102-COQUIMBO</t>
  </si>
  <si>
    <t>105303-CES. SAN JUAN</t>
  </si>
  <si>
    <t>105304-CES. SANTA CECILIA</t>
  </si>
  <si>
    <t>105305-CES. TIERRAS BLANCAS</t>
  </si>
  <si>
    <t>105321-CES. RURAL  TONGOY</t>
  </si>
  <si>
    <t>105323-CES. DR. SERGIO AGUILAR</t>
  </si>
  <si>
    <t xml:space="preserve">105404-P.S.R. EL TANGUE                         </t>
  </si>
  <si>
    <t>105405-P.S.R. GUANAQUEROS</t>
  </si>
  <si>
    <t>105407-P.S.R. TAMBILLOS</t>
  </si>
  <si>
    <t>200273-CECOF PUNTA MIRA</t>
  </si>
  <si>
    <t>04104-LA HIGUERA</t>
  </si>
  <si>
    <t>105314-CES. LA HIGUERA</t>
  </si>
  <si>
    <t xml:space="preserve">105500-P.S.R. CALETA HORNOS        </t>
  </si>
  <si>
    <t>105505-P.S.R. LOS CHOROS</t>
  </si>
  <si>
    <t>105506-P.S.R. EL TRAPICHE</t>
  </si>
  <si>
    <t>TOTAL LA HIGUERA</t>
  </si>
  <si>
    <t>04105-PAIHUANO</t>
  </si>
  <si>
    <t>105306-CES. PAIHUANO</t>
  </si>
  <si>
    <t>105475-P.S.R. HORCON</t>
  </si>
  <si>
    <t>105476-P.S.R. MONTE GRANDE</t>
  </si>
  <si>
    <t>105477-P.S.R. PISCO ELQUI</t>
  </si>
  <si>
    <t>TOTAL PAIHUANO</t>
  </si>
  <si>
    <t>04106-VICUÑA</t>
  </si>
  <si>
    <t>105467-P.S.R. DIAGUITAS</t>
  </si>
  <si>
    <t>105468-P.S.R. EL MOLLE</t>
  </si>
  <si>
    <t>105469-P.S.R. EL TAMBO</t>
  </si>
  <si>
    <t>105470-P.S.R. HUANTA</t>
  </si>
  <si>
    <t>105471-P.S.R. PERALILLO</t>
  </si>
  <si>
    <t>105472-P.S.R. RIVADAVIA</t>
  </si>
  <si>
    <t>105473-P.S.R. TALCUNA</t>
  </si>
  <si>
    <t>105474-P.S.R. CHAPILCA</t>
  </si>
  <si>
    <t>105509-P.S.R. GUALLIGUAICA</t>
  </si>
  <si>
    <t>04201-ILLAPEL</t>
  </si>
  <si>
    <t>105326-CESFAM SAN RAFAEL</t>
  </si>
  <si>
    <t xml:space="preserve">105443-P.S.R. CARCAMO                   </t>
  </si>
  <si>
    <t>105444-P.S.R. HUINTIL</t>
  </si>
  <si>
    <t>105445-P.S.R. LIMAHUIDA</t>
  </si>
  <si>
    <t>105446-P.S.R. MATANCILLA</t>
  </si>
  <si>
    <t>105447-P.S.R. PERALILLO</t>
  </si>
  <si>
    <t>105448-P.S.R. SANTA VIRGINIA</t>
  </si>
  <si>
    <t>105449-P.S.R. TUNGA NORTE</t>
  </si>
  <si>
    <t>105485-P.S.R. PLAN DE HORNOS</t>
  </si>
  <si>
    <t>105486-P.S.R. TUNGA SUR</t>
  </si>
  <si>
    <t>105487-P.S.R. CAÑAS UNO</t>
  </si>
  <si>
    <t>105496-P.S.R. PINTACURA SUR</t>
  </si>
  <si>
    <t>105504-P.S.R. SOCAVON</t>
  </si>
  <si>
    <t>200366-CESFAM URBANO II</t>
  </si>
  <si>
    <t>04202-CANELA</t>
  </si>
  <si>
    <t>105309-CES. RURAL CANELA</t>
  </si>
  <si>
    <t xml:space="preserve">105450-P.S.R. MINCHA NORTE            </t>
  </si>
  <si>
    <t>105451-P.S.R. AGUA FRIA</t>
  </si>
  <si>
    <t>105482-P.S.R. CANELA ALTA</t>
  </si>
  <si>
    <t>105483-P.S.R. LOS RULOS</t>
  </si>
  <si>
    <t>105484-P.S.R. HUENTELAUQUEN</t>
  </si>
  <si>
    <t>105488-P.S.R. ESPIRITU SANTO</t>
  </si>
  <si>
    <t>105493-P.S.R. MINCHA SUR</t>
  </si>
  <si>
    <t>105497-P.S.R. JABONERIA</t>
  </si>
  <si>
    <t>105498-P.S.R. QUEBRADA DE LINARES</t>
  </si>
  <si>
    <t>04203-LOS VILOS</t>
  </si>
  <si>
    <t xml:space="preserve">105478-P.S.R. CAIMANES                   </t>
  </si>
  <si>
    <t>105479-P.S.R. GUANGUALI</t>
  </si>
  <si>
    <t>105480-P.S.R. QUILIMARI</t>
  </si>
  <si>
    <t>105481-P.S.R. TILAMA</t>
  </si>
  <si>
    <t>105511-P.S.R. LOS CONDORES</t>
  </si>
  <si>
    <t>04204-SALAMANCA</t>
  </si>
  <si>
    <t xml:space="preserve">105452-P.S.R. CUNCUMEN                 </t>
  </si>
  <si>
    <t>105453-P.S.R. TRANQUILLA</t>
  </si>
  <si>
    <t>105454-P.S.R. CUNLAGUA</t>
  </si>
  <si>
    <t>105456-P.S.R. LLIMPO</t>
  </si>
  <si>
    <t>105457-P.S.R. SAN AGUSTIN</t>
  </si>
  <si>
    <t>105458-P.S.R. TAHUINCO</t>
  </si>
  <si>
    <t>105491-P.S.R. QUELEN BAJO</t>
  </si>
  <si>
    <t>105492-P.S.R. CAMISA</t>
  </si>
  <si>
    <t>105501-P.S.R. ARBOLEDA GRANDE</t>
  </si>
  <si>
    <t>04301-OVALLE</t>
  </si>
  <si>
    <t>105315-CES. RURAL C. DE TAMAYA</t>
  </si>
  <si>
    <t>105317-CES. JORGE JORDAN D.</t>
  </si>
  <si>
    <t>105322-CES. MARCOS MACUADA</t>
  </si>
  <si>
    <t>105324-CES. SOTAQUI</t>
  </si>
  <si>
    <t>105415-P.S.R. BARRAZA</t>
  </si>
  <si>
    <t xml:space="preserve">105416-P.S.R. CAMARICO                  </t>
  </si>
  <si>
    <t>105417-P.S.R. ALCONES BAJOS</t>
  </si>
  <si>
    <t>105419-P.S.R. LAS SOSSAS</t>
  </si>
  <si>
    <t>105422-P.S.R. HORNILLOS</t>
  </si>
  <si>
    <t>105437-P.S.R. CHALINGA</t>
  </si>
  <si>
    <t>105439-P.S.R. CERRO BLANCO</t>
  </si>
  <si>
    <t>105507-P.S.R. HUAMALATA</t>
  </si>
  <si>
    <t>105510-P.S.R. RECOLETA</t>
  </si>
  <si>
    <t>105722-CECOF SAN JOSE DE LA DEHESA</t>
  </si>
  <si>
    <t>105723-CECOF LIMARI</t>
  </si>
  <si>
    <t>200258-CECOF LOS COPIHUES</t>
  </si>
  <si>
    <t>200367-CECOF COLONIA LIMARÍ</t>
  </si>
  <si>
    <t>04302-COMBARBALÁ</t>
  </si>
  <si>
    <t>105433-P.S.R. SAN LORENZO</t>
  </si>
  <si>
    <t>105434-P.S.R. SAN MARCOS</t>
  </si>
  <si>
    <t>105441-P.S.R. MANQUEHUA</t>
  </si>
  <si>
    <t xml:space="preserve">105459-P.S.R. BARRANCAS                </t>
  </si>
  <si>
    <t>105460-P.S.R. COGOTI 18</t>
  </si>
  <si>
    <t>105461-P.S.R. EL HUACHO</t>
  </si>
  <si>
    <t>105462-P.S.R. EL SAUCE</t>
  </si>
  <si>
    <t>105463-P.S.R. QUILITAPIA</t>
  </si>
  <si>
    <t>105464-P.S.R. LA LIGUA</t>
  </si>
  <si>
    <t>105465-P.S.R. RAMADILLA</t>
  </si>
  <si>
    <t>105466-P.S.R. VALLE HERMOSO</t>
  </si>
  <si>
    <t>105490-P.S.R. EL DURAZNO</t>
  </si>
  <si>
    <t>04304-MONTE PATRIA</t>
  </si>
  <si>
    <t>105307-CES. RURAL MONTE PATRIA</t>
  </si>
  <si>
    <t>105311-CES. RURAL CHAÑARAL ALTO</t>
  </si>
  <si>
    <t>105312-CES. RURAL CAREN</t>
  </si>
  <si>
    <t>105318-CES. RURAL EL PALQUI</t>
  </si>
  <si>
    <t>105425-P.S.R. CHILECITO</t>
  </si>
  <si>
    <t>105427-P.S.R. HACIENDA VALDIVIA</t>
  </si>
  <si>
    <t>105428-P.S.R. HUATULAME</t>
  </si>
  <si>
    <t>105430-P.S.R. MIALQUI</t>
  </si>
  <si>
    <t>105431-P.S.R. PEDREGAL</t>
  </si>
  <si>
    <t>105432-P.S.R. RAPEL</t>
  </si>
  <si>
    <t>105435-P.S.R. TULAHUEN</t>
  </si>
  <si>
    <t>105436-P.S.R. EL MAITEN</t>
  </si>
  <si>
    <t>105489-P.S.R. RAMADAS DE TULAHUEN</t>
  </si>
  <si>
    <t>04304-PUNITAQUI</t>
  </si>
  <si>
    <t>105308-CES. RURAL PUNITAQUI</t>
  </si>
  <si>
    <t>105440-P.S.R. DIVISADERO</t>
  </si>
  <si>
    <t>105442-P.S.R. SAN PEDRO DE QUILES</t>
  </si>
  <si>
    <t xml:space="preserve">105508-P.S.R. EL PARRAL DE QUILES  </t>
  </si>
  <si>
    <t>04305-RIO HURTADO</t>
  </si>
  <si>
    <t>105310-CES. RURAL PICHASCA</t>
  </si>
  <si>
    <t>105409-P.S.R. EL CHAÑAR</t>
  </si>
  <si>
    <t>105410-P.S.R. HURTADO</t>
  </si>
  <si>
    <t>105411-P.S.R. LAS BREAS</t>
  </si>
  <si>
    <t>105413-P.S.R. SAMO ALTO</t>
  </si>
  <si>
    <t>105414-P.S.R. SERON</t>
  </si>
  <si>
    <t>105503-P.S.R. TABAQUEROS</t>
  </si>
  <si>
    <t>METAS ANUALES</t>
  </si>
  <si>
    <t>CODIGO COMUNA</t>
  </si>
  <si>
    <t>TIPO</t>
  </si>
  <si>
    <t>METAS COMPONENTE ACTIVIDAD GENERAL</t>
  </si>
  <si>
    <t>META Nº3a</t>
  </si>
  <si>
    <t>META Nº3b</t>
  </si>
  <si>
    <t>META Nº4a</t>
  </si>
  <si>
    <t>META Nº4b</t>
  </si>
  <si>
    <t>META Nº5</t>
  </si>
  <si>
    <t>META Nº6</t>
  </si>
  <si>
    <t>Nº</t>
  </si>
  <si>
    <t>SERVICIOS DE SALUD</t>
  </si>
  <si>
    <t>RECUPERACIÓN DEL DSM</t>
  </si>
  <si>
    <t>COBERTURA DEL PAP</t>
  </si>
  <si>
    <t>COBERTURA EFECTIVA DE DM2 EN PERSONAS DE 15 Y MÁS AÑOS</t>
  </si>
  <si>
    <t>EVALUACIÓN ANUAL DE LOS PIES EN PERSONAS CON DM BAJO CONTROL DE 15 AÑOS Y MÁS</t>
  </si>
  <si>
    <t>COBERTURA EFECTIVA DE HTA EN PERSONAS DE 15 Y MÁS AÑOS</t>
  </si>
  <si>
    <t>COBERTURA DE LACTANCIA MATERNA EXCLUSIVA (LME) EN MENORES DE 6 MESES DE VIDA</t>
  </si>
  <si>
    <t>COQUIMBO</t>
  </si>
  <si>
    <t>LA SERENA</t>
  </si>
  <si>
    <t>LA HIGUERA</t>
  </si>
  <si>
    <t>PAIHUANO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</si>
  <si>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</si>
  <si>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</si>
  <si>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</si>
  <si>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</si>
  <si>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</si>
  <si>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</si>
  <si>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</si>
  <si>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</si>
  <si>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</si>
  <si>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RIO HURTADO</t>
  </si>
  <si>
    <t>META 2 : DETECCIÓN PRECOZ DEL CÁNCER DE CUELLO UTERINO</t>
  </si>
  <si>
    <t>A JUNIO</t>
  </si>
  <si>
    <t>A DICBRE</t>
  </si>
  <si>
    <t>TOTAL LA SERENA</t>
  </si>
  <si>
    <t>TOTAL COQUIMBO</t>
  </si>
  <si>
    <t>TOTAL VICUÑA</t>
  </si>
  <si>
    <t>TOTAL ILLAPEL</t>
  </si>
  <si>
    <t>TOTAL CANELA</t>
  </si>
  <si>
    <t>TOTAL LOS VILOS</t>
  </si>
  <si>
    <t>TOTAL SALAMANCA</t>
  </si>
  <si>
    <t>TOTAL OVALLE</t>
  </si>
  <si>
    <t>TOTAL COMBARBALÁ</t>
  </si>
  <si>
    <t>TOTAL MONTE PATRIA</t>
  </si>
  <si>
    <t>TOTAL PUNITAQUI</t>
  </si>
  <si>
    <t>TOTAL RIO HURTADO</t>
  </si>
  <si>
    <t>Nº de personas con DM 2 de 15 a 79 años con Hb A1c bajo 7%</t>
  </si>
  <si>
    <t>Nº de personas con DM 2 de 80 y más años con  Hb A1c bajo 8%</t>
  </si>
  <si>
    <t>MINISTERIO DE SALUD</t>
  </si>
  <si>
    <t>SERVICIO DE SALUD COQUIMBO</t>
  </si>
  <si>
    <t xml:space="preserve">SUBDEPTO. DE ESTADÍSTICAS Y GESTIÓN DE LA INFORMACIÓN </t>
  </si>
  <si>
    <t>DEPARTAMENTO  DE GESTIÓN, PLANIFICACIÓN Y CONTROL</t>
  </si>
  <si>
    <t>200494-CESFAM EL SAUCE</t>
  </si>
  <si>
    <t>200499-CESFAM PAN DE AZÚCAR</t>
  </si>
  <si>
    <t xml:space="preserve"> </t>
  </si>
  <si>
    <t>200538-CESFAM SAN ISIDRO CALINGASTA</t>
  </si>
  <si>
    <t>200569-CESFAM FRAY JORGE</t>
  </si>
  <si>
    <t>Nº de mujeres comprometidas con PAP vigente</t>
  </si>
  <si>
    <t>200607-CESFAM LILA CORTES</t>
  </si>
  <si>
    <t xml:space="preserve">TOTAL COMBARBALÁ </t>
  </si>
  <si>
    <t xml:space="preserve">TOTAL MONTE PATRIA </t>
  </si>
  <si>
    <t xml:space="preserve">TOTAL PUNITAQUI </t>
  </si>
  <si>
    <t xml:space="preserve">Nº de Niños y Niñas de 12-23 meses diagnosticados en control de salud de los 18 meses con riesgo del desarrollo psicomotor recuperados </t>
  </si>
  <si>
    <t>Nº logrado de mujeres de 25 a 64 años inscritas validadas por FONASA con PAP vigente</t>
  </si>
  <si>
    <t xml:space="preserve">Total de niños(as) de 0 a 9 años inscritos validados </t>
  </si>
  <si>
    <t>META 3b: NIÑOS Y NIÑAS DE 6 AÑOS LIBRES DE CARIES</t>
  </si>
  <si>
    <t>Nº de niños(as) de 6 años con ceod igual a 0</t>
  </si>
  <si>
    <t>Nº total de niños(as) inscritos validados de 6 años</t>
  </si>
  <si>
    <t>Nº total de personas egún prevalencia</t>
  </si>
  <si>
    <t>Nº de personas bajo control por Diabetes Mellitus</t>
  </si>
  <si>
    <t>META 4b : EVALUACIÓN ANUAL DE LOS PIES EN PERSONAS CON DIABETES BAJO CONTROL DE 15 AÑOS Y MÁS</t>
  </si>
  <si>
    <t>META 3a: CONTROL ODONTOLOGICO EN POBLACION INFANTIL</t>
  </si>
  <si>
    <t>N° de niños(as) de 0 a 9 años con control odontológico</t>
  </si>
  <si>
    <t>META 4a: COBERTURA EFECTIVA DE DIABETES TIPO 2 (DM2) EN PERSONAS DE 15 Y MÁS AÑOS</t>
  </si>
  <si>
    <t xml:space="preserve">Nº de personas con diabetes bajo control de 15 y más años con una evaluación de pie vigente </t>
  </si>
  <si>
    <t>Total de personas diabéticas de 15 y más años con DM2 bajo control</t>
  </si>
  <si>
    <t>META 5: COBERTURA EFECTIVA DE HIPERTENSIÓN ARTERIAL (HTA) EN PERSONAS DE 15 AÑOS Y MÁS</t>
  </si>
  <si>
    <t>Personas bajo control por hipertensión</t>
  </si>
  <si>
    <t>Total de personas hipertensas de 15 y más años estimadas según prevalencia</t>
  </si>
  <si>
    <t>META 6: LACTANCIA MATERNA EXCLUSIVA (LME) EN MENORES DE 6 MESES DE VIDA</t>
  </si>
  <si>
    <t xml:space="preserve">Nº de niños y niñas que al control de salud del sexto mes recibieorn LME </t>
  </si>
  <si>
    <t xml:space="preserve">Nº de menores con control de salud del sexto mes </t>
  </si>
  <si>
    <t>AÑO 2022</t>
  </si>
  <si>
    <t>RESUMEN DE CUMPLIMIENTO DE METAS SANITARIAS 2022</t>
  </si>
  <si>
    <t>META 3A</t>
  </si>
  <si>
    <t>META 3B</t>
  </si>
  <si>
    <t>META 4A</t>
  </si>
  <si>
    <t>META 4B</t>
  </si>
  <si>
    <t>META 2</t>
  </si>
  <si>
    <t>META 1</t>
  </si>
  <si>
    <t>META 5</t>
  </si>
  <si>
    <t>META 6</t>
  </si>
  <si>
    <t>Recuperación del desarrollo psicomotor</t>
  </si>
  <si>
    <t>Detección precoz del cáncer de cuello uterino</t>
  </si>
  <si>
    <t>Control odontológico en población infantil</t>
  </si>
  <si>
    <t>Niños y niñas de 6 años libres de caries</t>
  </si>
  <si>
    <t>Cobertura efectiva de diabetes tipo 2 en personas de 15 y más años</t>
  </si>
  <si>
    <t>Evaluación anual de los pies en personas con diabetes bajo control de 15 años y más</t>
  </si>
  <si>
    <t>Cobertura efectiva de hipertensión arterial en personas de 15 años y más</t>
  </si>
  <si>
    <t>Lactancia materna exclusiva en menores de 6 meses de vida</t>
  </si>
  <si>
    <t>105300-Centro de Salud Familiar Cardenal Caro</t>
  </si>
  <si>
    <t>105301-Centro de Salud Familiar Las Compañías</t>
  </si>
  <si>
    <t>105302-Centro de Salud Familiar Pedro Aguirre Cerda</t>
  </si>
  <si>
    <t>105313-Centro de Salud Familiar Dr. Emilio Schaffhauser</t>
  </si>
  <si>
    <t>105319-Centro de Salud Familiar Cardenal Raúl Silva Henríquez de La Serena</t>
  </si>
  <si>
    <t>105325-Centro de Salud Familiar Juan Pablo II (La Serena)</t>
  </si>
  <si>
    <t>105400-Posta de Salud Rural Algarrobito</t>
  </si>
  <si>
    <t>105401-Posta de Salud Rural Las Rojas</t>
  </si>
  <si>
    <t>105402-Posta de Salud Rural El Romero</t>
  </si>
  <si>
    <t>105499-Posta de Salud Rural Lambert</t>
  </si>
  <si>
    <t>105700-Centro Comunitario de Salud Familiar Villa el Indio</t>
  </si>
  <si>
    <t>105701-Centro Comunitario de Salud Familiar Villa Alemania</t>
  </si>
  <si>
    <t>105702-Centro Comunitario de Salud Familiar Lambert</t>
  </si>
  <si>
    <t>200402-Centro Comunitario de Salud Familiar Arcos de Pinamar</t>
  </si>
  <si>
    <t>META Nº7</t>
  </si>
  <si>
    <t xml:space="preserve">PARTICIPACION  social salud </t>
  </si>
  <si>
    <t xml:space="preserve">COBERTURA DE RIESGO ODONTO 0-9 AÑOS </t>
  </si>
  <si>
    <t>105303-Centro de Salud Familiar San Juan</t>
  </si>
  <si>
    <t>105304-Centro de Salud Familiar Santa Cecilia</t>
  </si>
  <si>
    <t>105305-Centro de Salud Familiar Tierras Blancas</t>
  </si>
  <si>
    <t>105321-Centro de Salud Familiar Tongoy</t>
  </si>
  <si>
    <t>105323-Centro de Salud Familiar Dr. Sergio Aguilar Delgado</t>
  </si>
  <si>
    <t>105405-Posta de Salud Rural Guanaqueros</t>
  </si>
  <si>
    <t>200273-Centro Comunitario de Salud Familiar Punta Mira</t>
  </si>
  <si>
    <t>200494-Centro de Salud Familiar El Sauce</t>
  </si>
  <si>
    <t>200499-Centro de Salud Familiar Rural Pan de Azúcar</t>
  </si>
  <si>
    <t>200607-Centro de Salud Familiar Lila Cortés Godoy</t>
  </si>
  <si>
    <t>105314-Centro de Salud Familiar La Higuera</t>
  </si>
  <si>
    <t>META 7</t>
  </si>
  <si>
    <t>% Altas Odontologicas Nivel Seundario x Ingreso de Tratamiento</t>
  </si>
  <si>
    <t>105803-SAPU San Juan</t>
  </si>
  <si>
    <t>META 7: COBERTURA DE TRATAMIENTO EN PERSONAS CON ASMA Y EPOC</t>
  </si>
  <si>
    <t>N° Total de personas con EPOC de 40 años y más, más N° de personas 
con asma de 5 años y más, esperadas según prevalencia nacional para 
año 2023</t>
  </si>
  <si>
    <t>105300</t>
  </si>
  <si>
    <t>105301</t>
  </si>
  <si>
    <t>105302</t>
  </si>
  <si>
    <t>105313</t>
  </si>
  <si>
    <t>105319</t>
  </si>
  <si>
    <t>105325</t>
  </si>
  <si>
    <t>105402</t>
  </si>
  <si>
    <t>105303</t>
  </si>
  <si>
    <t>105304</t>
  </si>
  <si>
    <t>105305</t>
  </si>
  <si>
    <t>105321</t>
  </si>
  <si>
    <t>105323</t>
  </si>
  <si>
    <t>200273</t>
  </si>
  <si>
    <t>200494</t>
  </si>
  <si>
    <t>200499</t>
  </si>
  <si>
    <t>200607</t>
  </si>
  <si>
    <t>105500</t>
  </si>
  <si>
    <t>105506</t>
  </si>
  <si>
    <t>105306</t>
  </si>
  <si>
    <t>105467</t>
  </si>
  <si>
    <t>105468</t>
  </si>
  <si>
    <t>105469</t>
  </si>
  <si>
    <t>105472</t>
  </si>
  <si>
    <t>105473</t>
  </si>
  <si>
    <t>105509</t>
  </si>
  <si>
    <t>200538</t>
  </si>
  <si>
    <t>105326</t>
  </si>
  <si>
    <t>105448</t>
  </si>
  <si>
    <t>200366</t>
  </si>
  <si>
    <t>105309</t>
  </si>
  <si>
    <t>105478</t>
  </si>
  <si>
    <t>105480</t>
  </si>
  <si>
    <t>105511</t>
  </si>
  <si>
    <t>105452</t>
  </si>
  <si>
    <t>105453</t>
  </si>
  <si>
    <t>105456</t>
  </si>
  <si>
    <t>105458</t>
  </si>
  <si>
    <t>105491</t>
  </si>
  <si>
    <t>105501</t>
  </si>
  <si>
    <t>105317</t>
  </si>
  <si>
    <t>105322</t>
  </si>
  <si>
    <t>105324</t>
  </si>
  <si>
    <t>105507</t>
  </si>
  <si>
    <t>105722</t>
  </si>
  <si>
    <t>200258</t>
  </si>
  <si>
    <t>200569</t>
  </si>
  <si>
    <t>105460</t>
  </si>
  <si>
    <t>105466</t>
  </si>
  <si>
    <t>105307</t>
  </si>
  <si>
    <t>105311</t>
  </si>
  <si>
    <t>105312</t>
  </si>
  <si>
    <t>105318</t>
  </si>
  <si>
    <t>105489</t>
  </si>
  <si>
    <t>105308</t>
  </si>
  <si>
    <t>105410</t>
  </si>
  <si>
    <t>105411</t>
  </si>
  <si>
    <t>105455-CESFAM Valle Alto</t>
  </si>
  <si>
    <t>COBERTURA DE TRATAMIENTO EN PERSONAS CON ASMA Y EPOC</t>
  </si>
  <si>
    <t>Resultado a Junio</t>
  </si>
  <si>
    <t>Resultado a Dic</t>
  </si>
  <si>
    <t>N° de personas con EPOC de 40 años y más que logran nivel de control “adecuado” más 
el N° de personas con asma de 5 años y más, que logran nivel de control “controlado”, 
durante el año 2023
el N° de personas con asma de 5 años y más, que logran nivel de control “controlado”, 
durante el año 2028</t>
  </si>
  <si>
    <t>Nº de Niños y Niñas de 12-23 meses diagnosticados en control de salud de los 18 meses con riesgo del desarrollo psicomotor en su primera evaluación(OCT_NOV_DIC 2022/ENERO _SEPT 2023)* CÁLCULO A AGOSTO</t>
  </si>
  <si>
    <t>105701</t>
  </si>
  <si>
    <t>105475</t>
  </si>
  <si>
    <t>105315</t>
  </si>
  <si>
    <t>200367</t>
  </si>
  <si>
    <t>105463</t>
  </si>
  <si>
    <t>105425</t>
  </si>
  <si>
    <t>105427</t>
  </si>
  <si>
    <t>105430</t>
  </si>
  <si>
    <t>105432</t>
  </si>
  <si>
    <t>105459</t>
  </si>
  <si>
    <t>105461</t>
  </si>
  <si>
    <t>105462</t>
  </si>
  <si>
    <t>** con denominador corregido</t>
  </si>
  <si>
    <t>***con cálculo de cumplimiento corregido</t>
  </si>
  <si>
    <t>105400</t>
  </si>
  <si>
    <t>105401</t>
  </si>
  <si>
    <t>105499</t>
  </si>
  <si>
    <t>105405</t>
  </si>
  <si>
    <t>105314</t>
  </si>
  <si>
    <t>105505</t>
  </si>
  <si>
    <t>105470</t>
  </si>
  <si>
    <t>105471</t>
  </si>
  <si>
    <t>105474</t>
  </si>
  <si>
    <t>105443</t>
  </si>
  <si>
    <t>105445</t>
  </si>
  <si>
    <t>105447</t>
  </si>
  <si>
    <t>105449</t>
  </si>
  <si>
    <t>105485</t>
  </si>
  <si>
    <t>105486</t>
  </si>
  <si>
    <t>105487</t>
  </si>
  <si>
    <t>105496</t>
  </si>
  <si>
    <t>105504</t>
  </si>
  <si>
    <t>105488</t>
  </si>
  <si>
    <t>105493</t>
  </si>
  <si>
    <t>105498</t>
  </si>
  <si>
    <t>105479</t>
  </si>
  <si>
    <t>105481</t>
  </si>
  <si>
    <t>105454</t>
  </si>
  <si>
    <t>105455</t>
  </si>
  <si>
    <t>105457</t>
  </si>
  <si>
    <t>105492</t>
  </si>
  <si>
    <t>105416</t>
  </si>
  <si>
    <t>105417</t>
  </si>
  <si>
    <t>105422</t>
  </si>
  <si>
    <t>105437</t>
  </si>
  <si>
    <t>105439</t>
  </si>
  <si>
    <t>105510</t>
  </si>
  <si>
    <t>105433</t>
  </si>
  <si>
    <t>105441</t>
  </si>
  <si>
    <t>105464</t>
  </si>
  <si>
    <t>105465</t>
  </si>
  <si>
    <t>105490</t>
  </si>
  <si>
    <t>105428</t>
  </si>
  <si>
    <t>105431</t>
  </si>
  <si>
    <t>105435</t>
  </si>
  <si>
    <t>105436</t>
  </si>
  <si>
    <t>105442</t>
  </si>
  <si>
    <t>105310</t>
  </si>
  <si>
    <t>105409</t>
  </si>
  <si>
    <t>105413</t>
  </si>
  <si>
    <t>105414</t>
  </si>
  <si>
    <t>105503</t>
  </si>
  <si>
    <t>105700</t>
  </si>
  <si>
    <t>105702</t>
  </si>
  <si>
    <t>200402</t>
  </si>
  <si>
    <t>105407</t>
  </si>
  <si>
    <t>105476</t>
  </si>
  <si>
    <t>105477</t>
  </si>
  <si>
    <t>105450</t>
  </si>
  <si>
    <t>105451</t>
  </si>
  <si>
    <t>105482</t>
  </si>
  <si>
    <t>105483</t>
  </si>
  <si>
    <t>105484</t>
  </si>
  <si>
    <t>105497</t>
  </si>
  <si>
    <t>105415</t>
  </si>
  <si>
    <t>105419</t>
  </si>
  <si>
    <t>105723</t>
  </si>
  <si>
    <t>105434</t>
  </si>
  <si>
    <t>105440</t>
  </si>
  <si>
    <t>105508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</si>
</sst>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#,##0_ ;\-#,##0\ "/>
    <numFmt numFmtId="166" formatCode="0;[Red]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color indexed="8"/>
      <name val="Calibri"/>
      <family val="2"/>
    </font>
    <font>
      <sz val="10"/>
      <color indexed="8"/>
      <name val="Verdana"/>
      <family val="2"/>
    </font>
    <font>
      <sz val="10"/>
      <name val="Verdana"/>
      <family val="2"/>
    </font>
    <font>
      <b/>
      <sz val="10"/>
      <color indexed="8"/>
      <name val="Verdana"/>
      <family val="2"/>
    </font>
    <font>
      <b/>
      <sz val="10"/>
      <color indexed="10"/>
      <name val="Verdana"/>
      <family val="2"/>
    </font>
    <font>
      <b/>
      <sz val="10"/>
      <color theme="1"/>
      <name val="Verdana"/>
      <family val="2"/>
    </font>
    <font>
      <b/>
      <sz val="11"/>
      <color indexed="8"/>
      <name val="Calibri"/>
      <family val="2"/>
    </font>
    <font>
      <b/>
      <sz val="12"/>
      <name val="Trebuchet MS"/>
      <family val="2"/>
    </font>
    <font>
      <sz val="11"/>
      <color indexed="8"/>
      <name val="Trebuchet MS"/>
      <family val="2"/>
    </font>
    <font>
      <b/>
      <sz val="11"/>
      <color theme="0"/>
      <name val="Trebuchet MS"/>
      <family val="2"/>
    </font>
    <font>
      <b/>
      <sz val="10"/>
      <color theme="0"/>
      <name val="Trebuchet MS"/>
      <family val="2"/>
    </font>
    <font>
      <b/>
      <sz val="11"/>
      <color indexed="9"/>
      <name val="Trebuchet MS"/>
      <family val="2"/>
    </font>
    <font>
      <b/>
      <sz val="11"/>
      <color indexed="8"/>
      <name val="Trebuchet MS"/>
      <family val="2"/>
    </font>
    <font>
      <sz val="10"/>
      <name val="Calibri"/>
      <family val="2"/>
      <scheme val="minor"/>
    </font>
    <font>
      <sz val="10"/>
      <color indexed="8"/>
      <name val="Trebuchet MS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indexed="9"/>
      <name val="Verdana"/>
      <family val="2"/>
    </font>
    <font>
      <b/>
      <sz val="8"/>
      <color indexed="9"/>
      <name val="Verdana"/>
      <family val="2"/>
    </font>
    <font>
      <b/>
      <sz val="22"/>
      <color indexed="9"/>
      <name val="Verdana"/>
      <family val="2"/>
    </font>
    <font>
      <b/>
      <sz val="10"/>
      <color rgb="FF00B050"/>
      <name val="Verdana"/>
      <family val="2"/>
    </font>
    <font>
      <b/>
      <sz val="10"/>
      <color rgb="FFFF0000"/>
      <name val="Verdana"/>
      <family val="2"/>
    </font>
    <font>
      <sz val="11"/>
      <color indexed="10"/>
      <name val="Verdana"/>
      <family val="2"/>
    </font>
    <font>
      <b/>
      <sz val="11"/>
      <color rgb="FFFF0000"/>
      <name val="Verdana"/>
      <family val="2"/>
    </font>
    <font>
      <sz val="10"/>
      <color indexed="10"/>
      <name val="Verdana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Verdana"/>
      <family val="2"/>
    </font>
    <font>
      <b/>
      <sz val="11"/>
      <color theme="0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sz val="8"/>
      <name val="Calibri"/>
      <family val="2"/>
      <scheme val="minor"/>
    </font>
    <font>
      <sz val="8"/>
      <color theme="1"/>
      <name val="Verdana"/>
      <family val="2"/>
    </font>
    <font>
      <b/>
      <sz val="8"/>
      <color indexed="8"/>
      <name val="Verdana"/>
      <family val="2"/>
    </font>
    <font>
      <b/>
      <sz val="8"/>
      <color theme="1"/>
      <name val="Verdana"/>
      <family val="2"/>
    </font>
    <font>
      <sz val="10"/>
      <color rgb="FFFF0000"/>
      <name val="Verdana"/>
      <family val="2"/>
    </font>
    <font>
      <sz val="11"/>
      <name val="Calibri"/>
      <family val="2"/>
      <scheme val="minor"/>
    </font>
    <font>
      <b/>
      <sz val="10"/>
      <name val="Verdana"/>
      <family val="2"/>
    </font>
    <font>
      <b/>
      <sz val="10"/>
      <color theme="5" tint="-0.249977111117893"/>
      <name val="Verdana"/>
      <family val="2"/>
    </font>
    <font>
      <b/>
      <sz val="10"/>
      <color theme="5"/>
      <name val="Verdana"/>
      <family val="2"/>
    </font>
    <font>
      <sz val="8"/>
      <name val="Verdana"/>
      <family val="2"/>
    </font>
    <font>
      <b/>
      <sz val="8"/>
      <color rgb="FFFF0000"/>
      <name val="Verdana"/>
      <family val="2"/>
    </font>
  </fonts>
  <fills count="1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135">
    <border>
      <left/>
      <right/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/>
      <top style="medium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/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/>
      <top/>
      <bottom style="medium">
        <color indexed="9"/>
      </bottom>
      <diagonal/>
    </border>
    <border>
      <left/>
      <right style="thick">
        <color indexed="9"/>
      </right>
      <top/>
      <bottom style="thick">
        <color indexed="9"/>
      </bottom>
      <diagonal/>
    </border>
    <border>
      <left/>
      <right/>
      <top/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 style="medium">
        <color indexed="9"/>
      </top>
      <bottom/>
      <diagonal/>
    </border>
    <border>
      <left/>
      <right/>
      <top style="medium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thick">
        <color indexed="9"/>
      </left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thick">
        <color indexed="9"/>
      </left>
      <right/>
      <top/>
      <bottom style="medium">
        <color indexed="9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indexed="9"/>
      </left>
      <right/>
      <top style="thick">
        <color indexed="9"/>
      </top>
      <bottom/>
      <diagonal/>
    </border>
    <border>
      <left style="medium">
        <color theme="0"/>
      </left>
      <right/>
      <top style="medium">
        <color theme="0"/>
      </top>
      <bottom style="thick">
        <color indexed="9"/>
      </bottom>
      <diagonal/>
    </border>
    <border>
      <left/>
      <right/>
      <top style="medium">
        <color theme="0"/>
      </top>
      <bottom style="thick">
        <color indexed="9"/>
      </bottom>
      <diagonal/>
    </border>
    <border>
      <left style="medium">
        <color indexed="9"/>
      </left>
      <right style="medium">
        <color indexed="9"/>
      </right>
      <top style="medium">
        <color theme="0"/>
      </top>
      <bottom/>
      <diagonal/>
    </border>
    <border>
      <left style="medium">
        <color indexed="9"/>
      </left>
      <right/>
      <top style="medium">
        <color theme="0"/>
      </top>
      <bottom/>
      <diagonal/>
    </border>
    <border>
      <left style="medium">
        <color theme="0"/>
      </left>
      <right style="medium">
        <color indexed="9"/>
      </right>
      <top style="medium">
        <color theme="0"/>
      </top>
      <bottom/>
      <diagonal/>
    </border>
    <border>
      <left style="thick">
        <color indexed="9"/>
      </left>
      <right style="thick">
        <color indexed="9"/>
      </right>
      <top style="medium">
        <color theme="0"/>
      </top>
      <bottom/>
      <diagonal/>
    </border>
    <border>
      <left style="thick">
        <color indexed="9"/>
      </left>
      <right/>
      <top style="medium">
        <color theme="0"/>
      </top>
      <bottom style="medium">
        <color indexed="9"/>
      </bottom>
      <diagonal/>
    </border>
    <border>
      <left/>
      <right/>
      <top style="medium">
        <color theme="0"/>
      </top>
      <bottom style="medium">
        <color indexed="9"/>
      </bottom>
      <diagonal/>
    </border>
    <border>
      <left/>
      <right style="medium">
        <color theme="0"/>
      </right>
      <top style="medium">
        <color theme="0"/>
      </top>
      <bottom style="medium">
        <color indexed="9"/>
      </bottom>
      <diagonal/>
    </border>
    <border>
      <left style="medium">
        <color theme="0"/>
      </left>
      <right style="medium">
        <color indexed="9"/>
      </right>
      <top/>
      <bottom/>
      <diagonal/>
    </border>
    <border>
      <left/>
      <right style="medium">
        <color theme="0"/>
      </right>
      <top style="medium">
        <color indexed="9"/>
      </top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indexed="9"/>
      </bottom>
      <diagonal/>
    </border>
    <border>
      <left style="medium">
        <color theme="0"/>
      </left>
      <right style="medium">
        <color indexed="9"/>
      </right>
      <top/>
      <bottom style="medium">
        <color indexed="9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ck">
        <color indexed="9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/>
      <bottom style="thick">
        <color indexed="9"/>
      </bottom>
      <diagonal/>
    </border>
    <border>
      <left/>
      <right style="medium">
        <color theme="0"/>
      </right>
      <top style="thick">
        <color indexed="9"/>
      </top>
      <bottom style="thick">
        <color indexed="9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ck">
        <color indexed="9"/>
      </left>
      <right/>
      <top/>
      <bottom style="medium">
        <color theme="0"/>
      </bottom>
      <diagonal/>
    </border>
    <border>
      <left/>
      <right style="thick">
        <color indexed="9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medium">
        <color theme="0"/>
      </left>
      <right/>
      <top/>
      <bottom/>
      <diagonal/>
    </border>
    <border>
      <left style="medium">
        <color indexed="9"/>
      </left>
      <right style="medium">
        <color theme="0"/>
      </right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9"/>
      </left>
      <right style="medium">
        <color theme="0"/>
      </right>
      <top/>
      <bottom/>
      <diagonal/>
    </border>
    <border>
      <left style="medium">
        <color indexed="64"/>
      </left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 style="medium">
        <color indexed="9"/>
      </right>
      <top style="medium">
        <color indexed="64"/>
      </top>
      <bottom/>
      <diagonal/>
    </border>
    <border>
      <left style="thick">
        <color indexed="9"/>
      </left>
      <right style="thick">
        <color indexed="9"/>
      </right>
      <top style="medium">
        <color indexed="64"/>
      </top>
      <bottom/>
      <diagonal/>
    </border>
    <border>
      <left style="medium">
        <color indexed="64"/>
      </left>
      <right style="medium">
        <color indexed="9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9"/>
      </left>
      <right/>
      <top style="medium">
        <color indexed="64"/>
      </top>
      <bottom/>
      <diagonal/>
    </border>
    <border>
      <left style="thick">
        <color indexed="9"/>
      </left>
      <right/>
      <top style="medium">
        <color indexed="64"/>
      </top>
      <bottom style="medium">
        <color indexed="9"/>
      </bottom>
      <diagonal/>
    </border>
    <border>
      <left/>
      <right/>
      <top style="medium">
        <color indexed="64"/>
      </top>
      <bottom style="medium">
        <color indexed="9"/>
      </bottom>
      <diagonal/>
    </border>
    <border>
      <left/>
      <right style="medium">
        <color indexed="64"/>
      </right>
      <top style="medium">
        <color indexed="64"/>
      </top>
      <bottom style="medium">
        <color indexed="9"/>
      </bottom>
      <diagonal/>
    </border>
    <border>
      <left/>
      <right style="medium">
        <color indexed="64"/>
      </right>
      <top style="medium">
        <color indexed="9"/>
      </top>
      <bottom style="medium">
        <color indexed="9"/>
      </bottom>
      <diagonal/>
    </border>
    <border>
      <left style="medium">
        <color indexed="64"/>
      </left>
      <right style="medium">
        <color indexed="9"/>
      </right>
      <top/>
      <bottom style="medium">
        <color indexed="64"/>
      </bottom>
      <diagonal/>
    </border>
    <border>
      <left style="medium">
        <color indexed="9"/>
      </left>
      <right style="medium">
        <color indexed="9"/>
      </right>
      <top/>
      <bottom style="medium">
        <color indexed="64"/>
      </bottom>
      <diagonal/>
    </border>
    <border>
      <left style="medium">
        <color indexed="9"/>
      </left>
      <right/>
      <top/>
      <bottom style="medium">
        <color indexed="64"/>
      </bottom>
      <diagonal/>
    </border>
    <border>
      <left style="medium">
        <color indexed="9"/>
      </left>
      <right style="medium">
        <color indexed="64"/>
      </right>
      <top/>
      <bottom style="medium">
        <color indexed="64"/>
      </bottom>
      <diagonal/>
    </border>
    <border>
      <left style="medium">
        <color indexed="9"/>
      </left>
      <right style="medium">
        <color indexed="9"/>
      </right>
      <top style="medium">
        <color theme="5"/>
      </top>
      <bottom style="medium">
        <color indexed="64"/>
      </bottom>
      <diagonal/>
    </border>
    <border>
      <left style="thick">
        <color indexed="9"/>
      </left>
      <right/>
      <top style="medium">
        <color indexed="64"/>
      </top>
      <bottom/>
      <diagonal/>
    </border>
    <border>
      <left/>
      <right style="thick">
        <color theme="0"/>
      </right>
      <top style="medium">
        <color indexed="9"/>
      </top>
      <bottom style="medium">
        <color indexed="9"/>
      </bottom>
      <diagonal/>
    </border>
    <border>
      <left/>
      <right style="thick">
        <color indexed="9"/>
      </right>
      <top style="medium">
        <color indexed="9"/>
      </top>
      <bottom/>
      <diagonal/>
    </border>
    <border>
      <left/>
      <right style="thick">
        <color indexed="9"/>
      </right>
      <top/>
      <bottom style="medium">
        <color indexed="9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/>
      <top/>
      <bottom style="medium">
        <color theme="5" tint="-0.24994659260841701"/>
      </bottom>
      <diagonal/>
    </border>
    <border>
      <left style="medium">
        <color theme="0"/>
      </left>
      <right style="medium">
        <color theme="0"/>
      </right>
      <top style="medium">
        <color indexed="9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5" tint="-0.2499465926084170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8" fillId="0" borderId="0"/>
    <xf numFmtId="0" fontId="18" fillId="0" borderId="0"/>
    <xf numFmtId="9" fontId="3" fillId="0" borderId="0" applyFont="0" applyFill="0" applyBorder="0" applyAlignment="0" applyProtection="0"/>
    <xf numFmtId="0" fontId="18" fillId="0" borderId="0"/>
  </cellStyleXfs>
  <cellXfs count="616">
    <xf numFmtId="0" fontId="0" fillId="0" borderId="0" xfId="0"/>
    <xf numFmtId="0" fontId="0" fillId="3" borderId="0" xfId="0" applyFill="1"/>
    <xf numFmtId="10" fontId="7" fillId="2" borderId="0" xfId="2" applyNumberFormat="1" applyFont="1" applyFill="1" applyBorder="1" applyAlignment="1">
      <alignment horizontal="left" wrapText="1"/>
    </xf>
    <xf numFmtId="164" fontId="0" fillId="3" borderId="0" xfId="0" applyNumberFormat="1" applyFill="1"/>
    <xf numFmtId="10" fontId="0" fillId="3" borderId="0" xfId="0" applyNumberFormat="1" applyFill="1"/>
    <xf numFmtId="0" fontId="11" fillId="0" borderId="0" xfId="0" applyFont="1"/>
    <xf numFmtId="0" fontId="12" fillId="5" borderId="17" xfId="0" applyFont="1" applyFill="1" applyBorder="1"/>
    <xf numFmtId="0" fontId="15" fillId="0" borderId="0" xfId="0" applyFont="1"/>
    <xf numFmtId="0" fontId="12" fillId="5" borderId="18" xfId="0" applyFont="1" applyFill="1" applyBorder="1" applyAlignment="1">
      <alignment vertical="center"/>
    </xf>
    <xf numFmtId="0" fontId="12" fillId="5" borderId="18" xfId="0" applyFont="1" applyFill="1" applyBorder="1" applyAlignment="1">
      <alignment vertical="center" wrapText="1"/>
    </xf>
    <xf numFmtId="0" fontId="14" fillId="5" borderId="19" xfId="0" applyFont="1" applyFill="1" applyBorder="1" applyAlignment="1">
      <alignment horizontal="center"/>
    </xf>
    <xf numFmtId="0" fontId="14" fillId="5" borderId="20" xfId="0" applyFont="1" applyFill="1" applyBorder="1" applyAlignment="1">
      <alignment horizontal="center"/>
    </xf>
    <xf numFmtId="0" fontId="16" fillId="6" borderId="21" xfId="0" applyFont="1" applyFill="1" applyBorder="1" applyAlignment="1">
      <alignment horizontal="center" vertical="center" wrapText="1"/>
    </xf>
    <xf numFmtId="43" fontId="16" fillId="6" borderId="21" xfId="3" applyFont="1" applyFill="1" applyBorder="1" applyAlignment="1">
      <alignment horizontal="center" vertical="center" wrapText="1"/>
    </xf>
    <xf numFmtId="0" fontId="17" fillId="0" borderId="0" xfId="0" applyFont="1"/>
    <xf numFmtId="0" fontId="16" fillId="3" borderId="21" xfId="0" applyFont="1" applyFill="1" applyBorder="1" applyAlignment="1">
      <alignment vertical="center"/>
    </xf>
    <xf numFmtId="0" fontId="16" fillId="3" borderId="21" xfId="4" applyFont="1" applyFill="1" applyBorder="1" applyAlignment="1">
      <alignment vertical="center"/>
    </xf>
    <xf numFmtId="0" fontId="16" fillId="0" borderId="21" xfId="0" applyFont="1" applyBorder="1" applyAlignment="1">
      <alignment horizontal="center" vertical="center"/>
    </xf>
    <xf numFmtId="0" fontId="16" fillId="4" borderId="21" xfId="4" applyFont="1" applyFill="1" applyBorder="1" applyAlignment="1">
      <alignment vertical="center"/>
    </xf>
    <xf numFmtId="0" fontId="16" fillId="7" borderId="21" xfId="0" applyFont="1" applyFill="1" applyBorder="1" applyAlignment="1">
      <alignment vertical="center"/>
    </xf>
    <xf numFmtId="0" fontId="16" fillId="7" borderId="21" xfId="4" applyFont="1" applyFill="1" applyBorder="1" applyAlignment="1">
      <alignment vertical="center"/>
    </xf>
    <xf numFmtId="10" fontId="11" fillId="0" borderId="21" xfId="2" applyNumberFormat="1" applyFont="1" applyFill="1" applyBorder="1" applyAlignment="1" applyProtection="1">
      <alignment horizontal="center"/>
    </xf>
    <xf numFmtId="10" fontId="11" fillId="8" borderId="21" xfId="2" applyNumberFormat="1" applyFont="1" applyFill="1" applyBorder="1" applyAlignment="1" applyProtection="1">
      <alignment horizontal="center"/>
    </xf>
    <xf numFmtId="10" fontId="11" fillId="0" borderId="21" xfId="2" applyNumberFormat="1" applyFont="1" applyBorder="1" applyAlignment="1" applyProtection="1">
      <alignment horizontal="center"/>
    </xf>
    <xf numFmtId="0" fontId="16" fillId="3" borderId="21" xfId="5" applyFont="1" applyFill="1" applyBorder="1" applyAlignment="1">
      <alignment vertical="center"/>
    </xf>
    <xf numFmtId="0" fontId="16" fillId="4" borderId="21" xfId="5" applyFont="1" applyFill="1" applyBorder="1" applyAlignment="1">
      <alignment vertical="center"/>
    </xf>
    <xf numFmtId="0" fontId="16" fillId="7" borderId="21" xfId="5" applyFont="1" applyFill="1" applyBorder="1" applyAlignment="1">
      <alignment vertical="center"/>
    </xf>
    <xf numFmtId="10" fontId="6" fillId="2" borderId="0" xfId="2" applyNumberFormat="1" applyFont="1" applyFill="1" applyBorder="1" applyAlignment="1">
      <alignment horizontal="left" wrapText="1"/>
    </xf>
    <xf numFmtId="0" fontId="19" fillId="3" borderId="0" xfId="0" applyFont="1" applyFill="1"/>
    <xf numFmtId="9" fontId="3" fillId="3" borderId="0" xfId="6" applyFont="1" applyFill="1"/>
    <xf numFmtId="164" fontId="3" fillId="3" borderId="0" xfId="3" applyNumberFormat="1" applyFont="1" applyFill="1"/>
    <xf numFmtId="165" fontId="0" fillId="3" borderId="0" xfId="0" applyNumberFormat="1" applyFill="1"/>
    <xf numFmtId="9" fontId="1" fillId="3" borderId="0" xfId="6" applyFont="1" applyFill="1"/>
    <xf numFmtId="164" fontId="4" fillId="2" borderId="0" xfId="3" applyNumberFormat="1" applyFont="1" applyFill="1" applyBorder="1" applyAlignment="1">
      <alignment horizontal="center" wrapText="1"/>
    </xf>
    <xf numFmtId="164" fontId="6" fillId="2" borderId="0" xfId="3" applyNumberFormat="1" applyFont="1" applyFill="1" applyBorder="1" applyAlignment="1">
      <alignment horizontal="center" wrapText="1"/>
    </xf>
    <xf numFmtId="164" fontId="3" fillId="3" borderId="0" xfId="3" applyNumberFormat="1" applyFont="1" applyFill="1" applyBorder="1"/>
    <xf numFmtId="0" fontId="31" fillId="9" borderId="0" xfId="7" applyFont="1" applyFill="1"/>
    <xf numFmtId="0" fontId="0" fillId="9" borderId="0" xfId="0" applyFill="1"/>
    <xf numFmtId="0" fontId="30" fillId="9" borderId="0" xfId="0" applyFont="1" applyFill="1"/>
    <xf numFmtId="0" fontId="32" fillId="9" borderId="0" xfId="0" applyFont="1" applyFill="1"/>
    <xf numFmtId="0" fontId="31" fillId="9" borderId="63" xfId="0" applyFont="1" applyFill="1" applyBorder="1" applyAlignment="1">
      <alignment horizontal="center" vertical="center"/>
    </xf>
    <xf numFmtId="0" fontId="31" fillId="9" borderId="59" xfId="0" applyFont="1" applyFill="1" applyBorder="1" applyAlignment="1">
      <alignment horizontal="center" vertical="center"/>
    </xf>
    <xf numFmtId="0" fontId="31" fillId="9" borderId="53" xfId="4" applyFont="1" applyFill="1" applyBorder="1" applyAlignment="1">
      <alignment vertical="center"/>
    </xf>
    <xf numFmtId="0" fontId="31" fillId="9" borderId="63" xfId="4" applyFont="1" applyFill="1" applyBorder="1" applyAlignment="1">
      <alignment vertical="center"/>
    </xf>
    <xf numFmtId="0" fontId="31" fillId="9" borderId="52" xfId="4" applyFont="1" applyFill="1" applyBorder="1" applyAlignment="1">
      <alignment vertical="center"/>
    </xf>
    <xf numFmtId="0" fontId="31" fillId="9" borderId="35" xfId="5" applyFont="1" applyFill="1" applyBorder="1" applyAlignment="1">
      <alignment vertical="center"/>
    </xf>
    <xf numFmtId="0" fontId="29" fillId="9" borderId="0" xfId="0" applyFont="1" applyFill="1"/>
    <xf numFmtId="0" fontId="33" fillId="9" borderId="0" xfId="7" applyFont="1" applyFill="1"/>
    <xf numFmtId="43" fontId="0" fillId="3" borderId="0" xfId="0" applyNumberFormat="1" applyFill="1"/>
    <xf numFmtId="10" fontId="8" fillId="0" borderId="55" xfId="0" applyNumberFormat="1" applyFont="1" applyBorder="1" applyAlignment="1">
      <alignment horizontal="center" vertical="center"/>
    </xf>
    <xf numFmtId="10" fontId="8" fillId="0" borderId="56" xfId="0" applyNumberFormat="1" applyFont="1" applyBorder="1" applyAlignment="1">
      <alignment horizontal="center" vertical="center"/>
    </xf>
    <xf numFmtId="10" fontId="8" fillId="0" borderId="0" xfId="0" applyNumberFormat="1" applyFont="1" applyAlignment="1">
      <alignment horizontal="center" vertical="center"/>
    </xf>
    <xf numFmtId="10" fontId="8" fillId="0" borderId="48" xfId="0" applyNumberFormat="1" applyFont="1" applyBorder="1" applyAlignment="1">
      <alignment horizontal="center" vertical="center"/>
    </xf>
    <xf numFmtId="10" fontId="8" fillId="0" borderId="62" xfId="0" applyNumberFormat="1" applyFont="1" applyBorder="1" applyAlignment="1">
      <alignment horizontal="center" vertical="center"/>
    </xf>
    <xf numFmtId="10" fontId="8" fillId="0" borderId="51" xfId="0" applyNumberFormat="1" applyFont="1" applyBorder="1" applyAlignment="1">
      <alignment horizontal="center" vertical="center"/>
    </xf>
    <xf numFmtId="10" fontId="11" fillId="10" borderId="21" xfId="2" applyNumberFormat="1" applyFont="1" applyFill="1" applyBorder="1" applyAlignment="1" applyProtection="1">
      <alignment horizontal="center"/>
    </xf>
    <xf numFmtId="0" fontId="14" fillId="5" borderId="64" xfId="0" applyFont="1" applyFill="1" applyBorder="1" applyAlignment="1">
      <alignment horizontal="center"/>
    </xf>
    <xf numFmtId="0" fontId="17" fillId="6" borderId="21" xfId="0" applyFont="1" applyFill="1" applyBorder="1" applyAlignment="1">
      <alignment horizontal="center" vertical="center" wrapText="1"/>
    </xf>
    <xf numFmtId="10" fontId="11" fillId="0" borderId="21" xfId="0" applyNumberFormat="1" applyFont="1" applyBorder="1"/>
    <xf numFmtId="0" fontId="11" fillId="0" borderId="21" xfId="0" applyFont="1" applyBorder="1"/>
    <xf numFmtId="9" fontId="11" fillId="0" borderId="21" xfId="2" applyFont="1" applyFill="1" applyBorder="1" applyProtection="1"/>
    <xf numFmtId="10" fontId="0" fillId="0" borderId="0" xfId="0" applyNumberFormat="1"/>
    <xf numFmtId="0" fontId="0" fillId="3" borderId="0" xfId="0" applyFill="1" applyAlignment="1">
      <alignment horizontal="center"/>
    </xf>
    <xf numFmtId="0" fontId="0" fillId="3" borderId="0" xfId="0" applyFill="1" applyAlignment="1">
      <alignment horizontal="right"/>
    </xf>
    <xf numFmtId="164" fontId="0" fillId="3" borderId="0" xfId="0" applyNumberFormat="1" applyFill="1" applyAlignment="1">
      <alignment horizontal="right"/>
    </xf>
    <xf numFmtId="0" fontId="0" fillId="12" borderId="0" xfId="0" applyFill="1"/>
    <xf numFmtId="0" fontId="9" fillId="12" borderId="0" xfId="0" applyFont="1" applyFill="1"/>
    <xf numFmtId="0" fontId="23" fillId="13" borderId="0" xfId="0" applyFont="1" applyFill="1" applyAlignment="1">
      <alignment vertical="center" wrapText="1"/>
    </xf>
    <xf numFmtId="0" fontId="21" fillId="13" borderId="8" xfId="0" applyFont="1" applyFill="1" applyBorder="1" applyAlignment="1">
      <alignment vertical="center" wrapText="1"/>
    </xf>
    <xf numFmtId="0" fontId="21" fillId="13" borderId="0" xfId="0" applyFont="1" applyFill="1" applyAlignment="1">
      <alignment vertical="center" wrapText="1"/>
    </xf>
    <xf numFmtId="0" fontId="21" fillId="13" borderId="11" xfId="0" applyFont="1" applyFill="1" applyBorder="1" applyAlignment="1">
      <alignment vertical="center" wrapText="1"/>
    </xf>
    <xf numFmtId="0" fontId="22" fillId="13" borderId="36" xfId="0" applyFont="1" applyFill="1" applyBorder="1" applyAlignment="1">
      <alignment vertical="center" wrapText="1"/>
    </xf>
    <xf numFmtId="0" fontId="22" fillId="13" borderId="6" xfId="0" applyFont="1" applyFill="1" applyBorder="1" applyAlignment="1">
      <alignment horizontal="center" wrapText="1"/>
    </xf>
    <xf numFmtId="0" fontId="22" fillId="13" borderId="0" xfId="0" applyFont="1" applyFill="1" applyAlignment="1">
      <alignment horizontal="center" wrapText="1"/>
    </xf>
    <xf numFmtId="0" fontId="22" fillId="13" borderId="39" xfId="0" applyFont="1" applyFill="1" applyBorder="1" applyAlignment="1">
      <alignment horizontal="center" wrapText="1"/>
    </xf>
    <xf numFmtId="0" fontId="22" fillId="13" borderId="41" xfId="0" applyFont="1" applyFill="1" applyBorder="1" applyAlignment="1">
      <alignment horizontal="center" wrapText="1"/>
    </xf>
    <xf numFmtId="0" fontId="22" fillId="13" borderId="66" xfId="0" applyFont="1" applyFill="1" applyBorder="1" applyAlignment="1">
      <alignment horizontal="right" wrapText="1"/>
    </xf>
    <xf numFmtId="0" fontId="22" fillId="13" borderId="66" xfId="0" applyFont="1" applyFill="1" applyBorder="1" applyAlignment="1">
      <alignment horizontal="center" wrapText="1"/>
    </xf>
    <xf numFmtId="0" fontId="2" fillId="12" borderId="21" xfId="0" applyFont="1" applyFill="1" applyBorder="1"/>
    <xf numFmtId="0" fontId="2" fillId="12" borderId="21" xfId="0" applyFont="1" applyFill="1" applyBorder="1" applyAlignment="1">
      <alignment horizontal="left" indent="1"/>
    </xf>
    <xf numFmtId="164" fontId="4" fillId="2" borderId="21" xfId="0" applyNumberFormat="1" applyFont="1" applyFill="1" applyBorder="1" applyAlignment="1">
      <alignment horizontal="right" wrapText="1"/>
    </xf>
    <xf numFmtId="0" fontId="4" fillId="2" borderId="21" xfId="0" applyFont="1" applyFill="1" applyBorder="1" applyAlignment="1">
      <alignment horizontal="center" wrapText="1"/>
    </xf>
    <xf numFmtId="0" fontId="4" fillId="2" borderId="21" xfId="0" applyFont="1" applyFill="1" applyBorder="1" applyAlignment="1">
      <alignment horizontal="right" wrapText="1"/>
    </xf>
    <xf numFmtId="0" fontId="5" fillId="12" borderId="21" xfId="0" applyFont="1" applyFill="1" applyBorder="1" applyAlignment="1">
      <alignment horizontal="left" indent="1"/>
    </xf>
    <xf numFmtId="0" fontId="28" fillId="12" borderId="21" xfId="0" applyFont="1" applyFill="1" applyBorder="1" applyAlignment="1">
      <alignment horizontal="left" indent="1"/>
    </xf>
    <xf numFmtId="10" fontId="2" fillId="12" borderId="21" xfId="0" applyNumberFormat="1" applyFont="1" applyFill="1" applyBorder="1" applyAlignment="1">
      <alignment horizontal="left" indent="1"/>
    </xf>
    <xf numFmtId="49" fontId="2" fillId="12" borderId="21" xfId="0" applyNumberFormat="1" applyFont="1" applyFill="1" applyBorder="1" applyAlignment="1">
      <alignment horizontal="left" wrapText="1"/>
    </xf>
    <xf numFmtId="0" fontId="2" fillId="2" borderId="21" xfId="0" applyFont="1" applyFill="1" applyBorder="1" applyAlignment="1">
      <alignment horizontal="right" wrapText="1"/>
    </xf>
    <xf numFmtId="0" fontId="2" fillId="2" borderId="21" xfId="0" applyFont="1" applyFill="1" applyBorder="1" applyAlignment="1">
      <alignment horizontal="center" wrapText="1"/>
    </xf>
    <xf numFmtId="0" fontId="2" fillId="12" borderId="17" xfId="0" applyFont="1" applyFill="1" applyBorder="1"/>
    <xf numFmtId="0" fontId="2" fillId="12" borderId="17" xfId="0" applyFont="1" applyFill="1" applyBorder="1" applyAlignment="1">
      <alignment horizontal="left" indent="1"/>
    </xf>
    <xf numFmtId="0" fontId="4" fillId="2" borderId="17" xfId="0" applyFont="1" applyFill="1" applyBorder="1" applyAlignment="1">
      <alignment horizontal="right" wrapText="1"/>
    </xf>
    <xf numFmtId="0" fontId="4" fillId="2" borderId="17" xfId="0" applyFont="1" applyFill="1" applyBorder="1" applyAlignment="1">
      <alignment horizontal="center" wrapText="1"/>
    </xf>
    <xf numFmtId="0" fontId="2" fillId="12" borderId="67" xfId="0" applyFont="1" applyFill="1" applyBorder="1"/>
    <xf numFmtId="0" fontId="2" fillId="12" borderId="67" xfId="0" applyFont="1" applyFill="1" applyBorder="1" applyAlignment="1">
      <alignment horizontal="left" indent="1"/>
    </xf>
    <xf numFmtId="0" fontId="4" fillId="2" borderId="67" xfId="0" applyFont="1" applyFill="1" applyBorder="1" applyAlignment="1">
      <alignment horizontal="right" wrapText="1"/>
    </xf>
    <xf numFmtId="0" fontId="4" fillId="2" borderId="67" xfId="0" applyFont="1" applyFill="1" applyBorder="1" applyAlignment="1">
      <alignment horizontal="center" wrapText="1"/>
    </xf>
    <xf numFmtId="10" fontId="7" fillId="2" borderId="69" xfId="2" applyNumberFormat="1" applyFont="1" applyFill="1" applyBorder="1" applyAlignment="1">
      <alignment horizontal="left" wrapText="1"/>
    </xf>
    <xf numFmtId="10" fontId="8" fillId="2" borderId="69" xfId="2" applyNumberFormat="1" applyFont="1" applyFill="1" applyBorder="1" applyAlignment="1">
      <alignment horizontal="left" wrapText="1"/>
    </xf>
    <xf numFmtId="164" fontId="8" fillId="2" borderId="69" xfId="0" applyNumberFormat="1" applyFont="1" applyFill="1" applyBorder="1" applyAlignment="1">
      <alignment horizontal="right" wrapText="1"/>
    </xf>
    <xf numFmtId="49" fontId="2" fillId="12" borderId="67" xfId="0" applyNumberFormat="1" applyFont="1" applyFill="1" applyBorder="1" applyAlignment="1">
      <alignment horizontal="left" wrapText="1"/>
    </xf>
    <xf numFmtId="0" fontId="2" fillId="2" borderId="67" xfId="0" applyFont="1" applyFill="1" applyBorder="1" applyAlignment="1">
      <alignment horizontal="right" wrapText="1"/>
    </xf>
    <xf numFmtId="0" fontId="7" fillId="2" borderId="69" xfId="2" applyNumberFormat="1" applyFont="1" applyFill="1" applyBorder="1" applyAlignment="1">
      <alignment horizontal="left" wrapText="1"/>
    </xf>
    <xf numFmtId="0" fontId="8" fillId="2" borderId="69" xfId="0" applyFont="1" applyFill="1" applyBorder="1" applyAlignment="1">
      <alignment horizontal="right" wrapText="1"/>
    </xf>
    <xf numFmtId="49" fontId="2" fillId="12" borderId="17" xfId="0" applyNumberFormat="1" applyFont="1" applyFill="1" applyBorder="1" applyAlignment="1">
      <alignment horizontal="left" wrapText="1"/>
    </xf>
    <xf numFmtId="0" fontId="2" fillId="2" borderId="17" xfId="0" applyFont="1" applyFill="1" applyBorder="1" applyAlignment="1">
      <alignment horizontal="right" wrapText="1"/>
    </xf>
    <xf numFmtId="0" fontId="2" fillId="2" borderId="67" xfId="0" applyFont="1" applyFill="1" applyBorder="1" applyAlignment="1">
      <alignment horizontal="center" wrapText="1"/>
    </xf>
    <xf numFmtId="0" fontId="8" fillId="2" borderId="69" xfId="0" applyFont="1" applyFill="1" applyBorder="1" applyAlignment="1">
      <alignment horizontal="center" wrapText="1"/>
    </xf>
    <xf numFmtId="0" fontId="8" fillId="2" borderId="70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6" fillId="2" borderId="69" xfId="1" applyNumberFormat="1" applyFont="1" applyFill="1" applyBorder="1" applyAlignment="1">
      <alignment horizontal="right" wrapText="1"/>
    </xf>
    <xf numFmtId="0" fontId="6" fillId="2" borderId="70" xfId="0" applyFont="1" applyFill="1" applyBorder="1" applyAlignment="1">
      <alignment horizontal="center" wrapText="1"/>
    </xf>
    <xf numFmtId="0" fontId="22" fillId="13" borderId="5" xfId="0" applyFont="1" applyFill="1" applyBorder="1" applyAlignment="1">
      <alignment horizontal="center" wrapText="1"/>
    </xf>
    <xf numFmtId="164" fontId="22" fillId="13" borderId="46" xfId="3" applyNumberFormat="1" applyFont="1" applyFill="1" applyBorder="1" applyAlignment="1">
      <alignment horizontal="center" wrapText="1"/>
    </xf>
    <xf numFmtId="10" fontId="7" fillId="2" borderId="72" xfId="2" applyNumberFormat="1" applyFont="1" applyFill="1" applyBorder="1" applyAlignment="1">
      <alignment horizontal="left" wrapText="1"/>
    </xf>
    <xf numFmtId="10" fontId="6" fillId="2" borderId="72" xfId="2" applyNumberFormat="1" applyFont="1" applyFill="1" applyBorder="1" applyAlignment="1">
      <alignment horizontal="left" wrapText="1"/>
    </xf>
    <xf numFmtId="164" fontId="6" fillId="2" borderId="72" xfId="3" applyNumberFormat="1" applyFont="1" applyFill="1" applyBorder="1" applyAlignment="1">
      <alignment horizontal="center" wrapText="1"/>
    </xf>
    <xf numFmtId="164" fontId="6" fillId="2" borderId="73" xfId="3" applyNumberFormat="1" applyFont="1" applyFill="1" applyBorder="1" applyAlignment="1">
      <alignment horizontal="center" wrapText="1"/>
    </xf>
    <xf numFmtId="0" fontId="2" fillId="0" borderId="21" xfId="0" applyFont="1" applyBorder="1"/>
    <xf numFmtId="0" fontId="2" fillId="0" borderId="21" xfId="0" applyFont="1" applyBorder="1" applyAlignment="1">
      <alignment horizontal="left" indent="1"/>
    </xf>
    <xf numFmtId="10" fontId="2" fillId="0" borderId="21" xfId="0" applyNumberFormat="1" applyFont="1" applyBorder="1" applyAlignment="1">
      <alignment horizontal="left" indent="1"/>
    </xf>
    <xf numFmtId="164" fontId="4" fillId="2" borderId="21" xfId="3" applyNumberFormat="1" applyFont="1" applyFill="1" applyBorder="1" applyAlignment="1">
      <alignment horizontal="center" wrapText="1"/>
    </xf>
    <xf numFmtId="164" fontId="4" fillId="0" borderId="21" xfId="3" applyNumberFormat="1" applyFont="1" applyFill="1" applyBorder="1"/>
    <xf numFmtId="0" fontId="28" fillId="0" borderId="21" xfId="0" applyFont="1" applyBorder="1" applyAlignment="1">
      <alignment horizontal="left" indent="1"/>
    </xf>
    <xf numFmtId="0" fontId="2" fillId="0" borderId="75" xfId="0" applyFont="1" applyBorder="1"/>
    <xf numFmtId="10" fontId="2" fillId="0" borderId="76" xfId="0" applyNumberFormat="1" applyFont="1" applyBorder="1" applyAlignment="1">
      <alignment horizontal="left" indent="1"/>
    </xf>
    <xf numFmtId="164" fontId="4" fillId="2" borderId="76" xfId="3" applyNumberFormat="1" applyFont="1" applyFill="1" applyBorder="1" applyAlignment="1">
      <alignment horizontal="center" wrapText="1"/>
    </xf>
    <xf numFmtId="164" fontId="4" fillId="0" borderId="76" xfId="3" applyNumberFormat="1" applyFont="1" applyFill="1" applyBorder="1"/>
    <xf numFmtId="164" fontId="4" fillId="0" borderId="77" xfId="3" applyNumberFormat="1" applyFont="1" applyFill="1" applyBorder="1"/>
    <xf numFmtId="0" fontId="2" fillId="0" borderId="78" xfId="0" applyFont="1" applyBorder="1"/>
    <xf numFmtId="164" fontId="4" fillId="0" borderId="79" xfId="3" applyNumberFormat="1" applyFont="1" applyFill="1" applyBorder="1"/>
    <xf numFmtId="0" fontId="2" fillId="0" borderId="80" xfId="0" applyFont="1" applyBorder="1"/>
    <xf numFmtId="10" fontId="2" fillId="0" borderId="81" xfId="0" applyNumberFormat="1" applyFont="1" applyBorder="1" applyAlignment="1">
      <alignment horizontal="left" indent="1"/>
    </xf>
    <xf numFmtId="164" fontId="4" fillId="2" borderId="81" xfId="3" applyNumberFormat="1" applyFont="1" applyFill="1" applyBorder="1" applyAlignment="1">
      <alignment horizontal="center" wrapText="1"/>
    </xf>
    <xf numFmtId="164" fontId="4" fillId="0" borderId="81" xfId="3" applyNumberFormat="1" applyFont="1" applyFill="1" applyBorder="1"/>
    <xf numFmtId="164" fontId="4" fillId="0" borderId="82" xfId="3" applyNumberFormat="1" applyFont="1" applyFill="1" applyBorder="1"/>
    <xf numFmtId="164" fontId="6" fillId="2" borderId="84" xfId="3" applyNumberFormat="1" applyFont="1" applyFill="1" applyBorder="1" applyAlignment="1">
      <alignment horizontal="center" wrapText="1"/>
    </xf>
    <xf numFmtId="49" fontId="2" fillId="0" borderId="21" xfId="0" applyNumberFormat="1" applyFont="1" applyBorder="1" applyAlignment="1">
      <alignment horizontal="left" wrapText="1"/>
    </xf>
    <xf numFmtId="49" fontId="2" fillId="0" borderId="75" xfId="0" applyNumberFormat="1" applyFont="1" applyBorder="1" applyAlignment="1">
      <alignment horizontal="left" wrapText="1"/>
    </xf>
    <xf numFmtId="49" fontId="2" fillId="0" borderId="78" xfId="0" applyNumberFormat="1" applyFont="1" applyBorder="1" applyAlignment="1">
      <alignment horizontal="left" wrapText="1"/>
    </xf>
    <xf numFmtId="49" fontId="2" fillId="0" borderId="80" xfId="0" applyNumberFormat="1" applyFont="1" applyBorder="1" applyAlignment="1">
      <alignment horizontal="left" wrapText="1"/>
    </xf>
    <xf numFmtId="164" fontId="4" fillId="0" borderId="77" xfId="3" applyNumberFormat="1" applyFont="1" applyBorder="1"/>
    <xf numFmtId="164" fontId="4" fillId="0" borderId="79" xfId="3" applyNumberFormat="1" applyFont="1" applyBorder="1"/>
    <xf numFmtId="164" fontId="4" fillId="0" borderId="82" xfId="3" applyNumberFormat="1" applyFont="1" applyBorder="1"/>
    <xf numFmtId="0" fontId="0" fillId="12" borderId="0" xfId="0" applyFill="1" applyAlignment="1">
      <alignment horizontal="center"/>
    </xf>
    <xf numFmtId="0" fontId="22" fillId="13" borderId="46" xfId="0" applyFont="1" applyFill="1" applyBorder="1" applyAlignment="1">
      <alignment horizontal="center" wrapText="1"/>
    </xf>
    <xf numFmtId="10" fontId="22" fillId="13" borderId="5" xfId="0" applyNumberFormat="1" applyFont="1" applyFill="1" applyBorder="1" applyAlignment="1">
      <alignment horizontal="center" wrapText="1"/>
    </xf>
    <xf numFmtId="164" fontId="22" fillId="13" borderId="5" xfId="3" applyNumberFormat="1" applyFont="1" applyFill="1" applyBorder="1" applyAlignment="1">
      <alignment horizontal="center" wrapText="1"/>
    </xf>
    <xf numFmtId="164" fontId="2" fillId="0" borderId="21" xfId="3" applyNumberFormat="1" applyFont="1" applyFill="1" applyBorder="1" applyAlignment="1">
      <alignment horizontal="right"/>
    </xf>
    <xf numFmtId="10" fontId="7" fillId="2" borderId="21" xfId="6" applyNumberFormat="1" applyFont="1" applyFill="1" applyBorder="1" applyAlignment="1">
      <alignment horizontal="left" wrapText="1"/>
    </xf>
    <xf numFmtId="10" fontId="6" fillId="2" borderId="21" xfId="6" applyNumberFormat="1" applyFont="1" applyFill="1" applyBorder="1" applyAlignment="1">
      <alignment horizontal="left" wrapText="1"/>
    </xf>
    <xf numFmtId="0" fontId="2" fillId="0" borderId="21" xfId="0" applyFont="1" applyBorder="1" applyAlignment="1">
      <alignment horizontal="center"/>
    </xf>
    <xf numFmtId="0" fontId="2" fillId="0" borderId="17" xfId="0" applyFont="1" applyBorder="1" applyAlignment="1">
      <alignment horizontal="left" indent="1"/>
    </xf>
    <xf numFmtId="164" fontId="2" fillId="0" borderId="17" xfId="3" applyNumberFormat="1" applyFont="1" applyFill="1" applyBorder="1" applyAlignment="1">
      <alignment horizontal="right"/>
    </xf>
    <xf numFmtId="164" fontId="4" fillId="2" borderId="17" xfId="3" applyNumberFormat="1" applyFont="1" applyFill="1" applyBorder="1" applyAlignment="1">
      <alignment horizontal="center" wrapText="1"/>
    </xf>
    <xf numFmtId="0" fontId="2" fillId="0" borderId="67" xfId="0" applyFont="1" applyBorder="1"/>
    <xf numFmtId="0" fontId="2" fillId="0" borderId="67" xfId="0" applyFont="1" applyBorder="1" applyAlignment="1">
      <alignment horizontal="left" indent="1"/>
    </xf>
    <xf numFmtId="10" fontId="2" fillId="0" borderId="67" xfId="0" applyNumberFormat="1" applyFont="1" applyBorder="1" applyAlignment="1">
      <alignment horizontal="left" indent="1"/>
    </xf>
    <xf numFmtId="164" fontId="2" fillId="0" borderId="67" xfId="3" applyNumberFormat="1" applyFont="1" applyFill="1" applyBorder="1" applyAlignment="1">
      <alignment horizontal="right"/>
    </xf>
    <xf numFmtId="164" fontId="4" fillId="2" borderId="67" xfId="3" applyNumberFormat="1" applyFont="1" applyFill="1" applyBorder="1" applyAlignment="1">
      <alignment horizontal="center" wrapText="1"/>
    </xf>
    <xf numFmtId="0" fontId="2" fillId="0" borderId="67" xfId="0" applyFont="1" applyBorder="1" applyAlignment="1">
      <alignment horizontal="center"/>
    </xf>
    <xf numFmtId="10" fontId="7" fillId="2" borderId="69" xfId="6" applyNumberFormat="1" applyFont="1" applyFill="1" applyBorder="1" applyAlignment="1">
      <alignment horizontal="left" wrapText="1"/>
    </xf>
    <xf numFmtId="10" fontId="6" fillId="2" borderId="69" xfId="6" applyNumberFormat="1" applyFont="1" applyFill="1" applyBorder="1" applyAlignment="1">
      <alignment horizontal="left" wrapText="1"/>
    </xf>
    <xf numFmtId="164" fontId="6" fillId="2" borderId="69" xfId="3" applyNumberFormat="1" applyFont="1" applyFill="1" applyBorder="1" applyAlignment="1">
      <alignment horizontal="center" vertical="center" wrapText="1"/>
    </xf>
    <xf numFmtId="0" fontId="2" fillId="0" borderId="17" xfId="0" applyFont="1" applyBorder="1"/>
    <xf numFmtId="10" fontId="2" fillId="0" borderId="17" xfId="0" applyNumberFormat="1" applyFont="1" applyBorder="1" applyAlignment="1">
      <alignment horizontal="left" indent="1"/>
    </xf>
    <xf numFmtId="0" fontId="2" fillId="0" borderId="17" xfId="0" applyFont="1" applyBorder="1" applyAlignment="1">
      <alignment horizontal="center"/>
    </xf>
    <xf numFmtId="49" fontId="2" fillId="0" borderId="67" xfId="0" applyNumberFormat="1" applyFont="1" applyBorder="1" applyAlignment="1">
      <alignment horizontal="left" wrapText="1"/>
    </xf>
    <xf numFmtId="1" fontId="6" fillId="2" borderId="69" xfId="3" applyNumberFormat="1" applyFont="1" applyFill="1" applyBorder="1" applyAlignment="1">
      <alignment horizontal="center" wrapText="1"/>
    </xf>
    <xf numFmtId="1" fontId="6" fillId="2" borderId="69" xfId="3" applyNumberFormat="1" applyFont="1" applyFill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left" wrapText="1"/>
    </xf>
    <xf numFmtId="10" fontId="7" fillId="2" borderId="69" xfId="6" applyNumberFormat="1" applyFont="1" applyFill="1" applyBorder="1" applyAlignment="1">
      <alignment horizontal="center" wrapText="1"/>
    </xf>
    <xf numFmtId="10" fontId="6" fillId="2" borderId="69" xfId="6" applyNumberFormat="1" applyFont="1" applyFill="1" applyBorder="1" applyAlignment="1">
      <alignment horizontal="center" wrapText="1"/>
    </xf>
    <xf numFmtId="49" fontId="2" fillId="0" borderId="67" xfId="0" applyNumberFormat="1" applyFont="1" applyBorder="1" applyAlignment="1">
      <alignment horizontal="center" wrapText="1"/>
    </xf>
    <xf numFmtId="49" fontId="2" fillId="0" borderId="21" xfId="0" applyNumberFormat="1" applyFont="1" applyBorder="1" applyAlignment="1">
      <alignment horizontal="center" wrapText="1"/>
    </xf>
    <xf numFmtId="49" fontId="2" fillId="0" borderId="17" xfId="0" applyNumberFormat="1" applyFont="1" applyBorder="1" applyAlignment="1">
      <alignment horizontal="center" wrapText="1"/>
    </xf>
    <xf numFmtId="10" fontId="0" fillId="3" borderId="0" xfId="0" applyNumberFormat="1" applyFill="1" applyAlignment="1">
      <alignment horizontal="center"/>
    </xf>
    <xf numFmtId="164" fontId="3" fillId="3" borderId="0" xfId="3" applyNumberFormat="1" applyFont="1" applyFill="1" applyAlignment="1">
      <alignment horizontal="center"/>
    </xf>
    <xf numFmtId="0" fontId="22" fillId="14" borderId="46" xfId="0" applyFont="1" applyFill="1" applyBorder="1" applyAlignment="1">
      <alignment horizontal="center" wrapText="1"/>
    </xf>
    <xf numFmtId="0" fontId="22" fillId="14" borderId="5" xfId="0" applyFont="1" applyFill="1" applyBorder="1" applyAlignment="1">
      <alignment horizontal="center" wrapText="1"/>
    </xf>
    <xf numFmtId="164" fontId="22" fillId="14" borderId="5" xfId="3" applyNumberFormat="1" applyFont="1" applyFill="1" applyBorder="1" applyAlignment="1">
      <alignment horizontal="center" wrapText="1"/>
    </xf>
    <xf numFmtId="164" fontId="2" fillId="2" borderId="21" xfId="0" applyNumberFormat="1" applyFont="1" applyFill="1" applyBorder="1" applyAlignment="1">
      <alignment horizontal="center" wrapText="1"/>
    </xf>
    <xf numFmtId="164" fontId="6" fillId="2" borderId="69" xfId="3" applyNumberFormat="1" applyFont="1" applyFill="1" applyBorder="1"/>
    <xf numFmtId="0" fontId="8" fillId="2" borderId="69" xfId="0" applyFont="1" applyFill="1" applyBorder="1" applyAlignment="1">
      <alignment horizontal="center" vertical="center" wrapText="1"/>
    </xf>
    <xf numFmtId="164" fontId="6" fillId="2" borderId="69" xfId="3" applyNumberFormat="1" applyFont="1" applyFill="1" applyBorder="1" applyAlignment="1">
      <alignment horizontal="center" wrapText="1"/>
    </xf>
    <xf numFmtId="164" fontId="2" fillId="2" borderId="67" xfId="0" applyNumberFormat="1" applyFont="1" applyFill="1" applyBorder="1" applyAlignment="1">
      <alignment horizontal="center" wrapText="1"/>
    </xf>
    <xf numFmtId="10" fontId="8" fillId="2" borderId="69" xfId="6" applyNumberFormat="1" applyFont="1" applyFill="1" applyBorder="1" applyAlignment="1">
      <alignment horizontal="left" wrapText="1"/>
    </xf>
    <xf numFmtId="164" fontId="2" fillId="2" borderId="17" xfId="0" applyNumberFormat="1" applyFont="1" applyFill="1" applyBorder="1" applyAlignment="1">
      <alignment horizontal="center" wrapText="1"/>
    </xf>
    <xf numFmtId="164" fontId="4" fillId="2" borderId="17" xfId="0" applyNumberFormat="1" applyFont="1" applyFill="1" applyBorder="1" applyAlignment="1">
      <alignment horizontal="center" wrapText="1"/>
    </xf>
    <xf numFmtId="164" fontId="3" fillId="3" borderId="67" xfId="3" applyNumberFormat="1" applyFont="1" applyFill="1" applyBorder="1"/>
    <xf numFmtId="0" fontId="22" fillId="14" borderId="21" xfId="0" applyFont="1" applyFill="1" applyBorder="1" applyAlignment="1">
      <alignment horizontal="center" wrapText="1"/>
    </xf>
    <xf numFmtId="164" fontId="2" fillId="0" borderId="21" xfId="3" applyNumberFormat="1" applyFont="1" applyBorder="1"/>
    <xf numFmtId="164" fontId="8" fillId="2" borderId="21" xfId="3" applyNumberFormat="1" applyFont="1" applyFill="1" applyBorder="1" applyAlignment="1">
      <alignment horizontal="center" wrapText="1"/>
    </xf>
    <xf numFmtId="164" fontId="2" fillId="0" borderId="17" xfId="3" applyNumberFormat="1" applyFont="1" applyBorder="1"/>
    <xf numFmtId="164" fontId="2" fillId="0" borderId="67" xfId="3" applyNumberFormat="1" applyFont="1" applyBorder="1"/>
    <xf numFmtId="164" fontId="8" fillId="2" borderId="69" xfId="3" applyNumberFormat="1" applyFont="1" applyFill="1" applyBorder="1" applyAlignment="1">
      <alignment horizontal="center" wrapText="1"/>
    </xf>
    <xf numFmtId="164" fontId="8" fillId="2" borderId="70" xfId="3" applyNumberFormat="1" applyFont="1" applyFill="1" applyBorder="1" applyAlignment="1">
      <alignment horizontal="center" wrapText="1"/>
    </xf>
    <xf numFmtId="10" fontId="25" fillId="0" borderId="17" xfId="0" applyNumberFormat="1" applyFont="1" applyBorder="1" applyAlignment="1">
      <alignment horizontal="center"/>
    </xf>
    <xf numFmtId="165" fontId="6" fillId="2" borderId="69" xfId="3" applyNumberFormat="1" applyFont="1" applyFill="1" applyBorder="1" applyAlignment="1">
      <alignment horizontal="center" wrapText="1"/>
    </xf>
    <xf numFmtId="10" fontId="25" fillId="0" borderId="17" xfId="0" applyNumberFormat="1" applyFont="1" applyBorder="1" applyAlignment="1">
      <alignment horizontal="left" indent="1"/>
    </xf>
    <xf numFmtId="0" fontId="22" fillId="14" borderId="6" xfId="0" applyFont="1" applyFill="1" applyBorder="1" applyAlignment="1">
      <alignment horizontal="center" wrapText="1"/>
    </xf>
    <xf numFmtId="0" fontId="22" fillId="14" borderId="87" xfId="0" applyFont="1" applyFill="1" applyBorder="1" applyAlignment="1">
      <alignment horizontal="center" wrapText="1"/>
    </xf>
    <xf numFmtId="164" fontId="34" fillId="3" borderId="21" xfId="0" applyNumberFormat="1" applyFont="1" applyFill="1" applyBorder="1" applyAlignment="1">
      <alignment horizontal="center" wrapText="1"/>
    </xf>
    <xf numFmtId="164" fontId="34" fillId="3" borderId="17" xfId="0" applyNumberFormat="1" applyFont="1" applyFill="1" applyBorder="1" applyAlignment="1">
      <alignment horizontal="center" wrapText="1"/>
    </xf>
    <xf numFmtId="164" fontId="33" fillId="3" borderId="69" xfId="3" applyNumberFormat="1" applyFont="1" applyFill="1" applyBorder="1" applyAlignment="1">
      <alignment horizontal="center" wrapText="1"/>
    </xf>
    <xf numFmtId="164" fontId="34" fillId="3" borderId="67" xfId="0" applyNumberFormat="1" applyFont="1" applyFill="1" applyBorder="1" applyAlignment="1">
      <alignment horizontal="center" wrapText="1"/>
    </xf>
    <xf numFmtId="164" fontId="33" fillId="3" borderId="21" xfId="3" applyNumberFormat="1" applyFont="1" applyFill="1" applyBorder="1" applyAlignment="1">
      <alignment horizontal="center" wrapText="1"/>
    </xf>
    <xf numFmtId="164" fontId="2" fillId="3" borderId="21" xfId="0" applyNumberFormat="1" applyFont="1" applyFill="1" applyBorder="1" applyAlignment="1">
      <alignment horizontal="center" wrapText="1"/>
    </xf>
    <xf numFmtId="164" fontId="2" fillId="3" borderId="17" xfId="0" applyNumberFormat="1" applyFont="1" applyFill="1" applyBorder="1" applyAlignment="1">
      <alignment horizontal="center" wrapText="1"/>
    </xf>
    <xf numFmtId="164" fontId="8" fillId="3" borderId="69" xfId="3" applyNumberFormat="1" applyFont="1" applyFill="1" applyBorder="1" applyAlignment="1">
      <alignment horizontal="center" wrapText="1"/>
    </xf>
    <xf numFmtId="164" fontId="2" fillId="3" borderId="67" xfId="0" applyNumberFormat="1" applyFont="1" applyFill="1" applyBorder="1" applyAlignment="1">
      <alignment horizontal="center" wrapText="1"/>
    </xf>
    <xf numFmtId="164" fontId="34" fillId="3" borderId="21" xfId="3" applyNumberFormat="1" applyFont="1" applyFill="1" applyBorder="1" applyAlignment="1">
      <alignment horizontal="right"/>
    </xf>
    <xf numFmtId="164" fontId="34" fillId="3" borderId="17" xfId="3" applyNumberFormat="1" applyFont="1" applyFill="1" applyBorder="1" applyAlignment="1">
      <alignment horizontal="right"/>
    </xf>
    <xf numFmtId="164" fontId="34" fillId="3" borderId="67" xfId="3" applyNumberFormat="1" applyFont="1" applyFill="1" applyBorder="1" applyAlignment="1">
      <alignment horizontal="right"/>
    </xf>
    <xf numFmtId="164" fontId="33" fillId="3" borderId="70" xfId="3" applyNumberFormat="1" applyFont="1" applyFill="1" applyBorder="1" applyAlignment="1">
      <alignment horizontal="center" wrapText="1"/>
    </xf>
    <xf numFmtId="10" fontId="27" fillId="0" borderId="17" xfId="0" applyNumberFormat="1" applyFont="1" applyBorder="1" applyAlignment="1">
      <alignment horizontal="center"/>
    </xf>
    <xf numFmtId="164" fontId="2" fillId="2" borderId="67" xfId="0" applyNumberFormat="1" applyFont="1" applyFill="1" applyBorder="1" applyAlignment="1">
      <alignment horizontal="right" wrapText="1"/>
    </xf>
    <xf numFmtId="164" fontId="2" fillId="2" borderId="21" xfId="0" applyNumberFormat="1" applyFont="1" applyFill="1" applyBorder="1" applyAlignment="1">
      <alignment horizontal="right" wrapText="1"/>
    </xf>
    <xf numFmtId="164" fontId="2" fillId="2" borderId="17" xfId="0" applyNumberFormat="1" applyFont="1" applyFill="1" applyBorder="1" applyAlignment="1">
      <alignment horizontal="right" wrapText="1"/>
    </xf>
    <xf numFmtId="164" fontId="8" fillId="2" borderId="69" xfId="3" applyNumberFormat="1" applyFont="1" applyFill="1" applyBorder="1" applyAlignment="1">
      <alignment horizontal="right" wrapText="1"/>
    </xf>
    <xf numFmtId="165" fontId="6" fillId="2" borderId="69" xfId="3" applyNumberFormat="1" applyFont="1" applyFill="1" applyBorder="1" applyAlignment="1">
      <alignment horizontal="right" wrapText="1"/>
    </xf>
    <xf numFmtId="164" fontId="2" fillId="2" borderId="67" xfId="3" applyNumberFormat="1" applyFont="1" applyFill="1" applyBorder="1" applyAlignment="1">
      <alignment horizontal="right" wrapText="1"/>
    </xf>
    <xf numFmtId="164" fontId="2" fillId="2" borderId="21" xfId="3" applyNumberFormat="1" applyFont="1" applyFill="1" applyBorder="1" applyAlignment="1">
      <alignment horizontal="right" wrapText="1"/>
    </xf>
    <xf numFmtId="164" fontId="2" fillId="2" borderId="17" xfId="3" applyNumberFormat="1" applyFont="1" applyFill="1" applyBorder="1" applyAlignment="1">
      <alignment horizontal="right" wrapText="1"/>
    </xf>
    <xf numFmtId="164" fontId="3" fillId="3" borderId="0" xfId="3" applyNumberFormat="1" applyFont="1" applyFill="1" applyAlignment="1">
      <alignment horizontal="right"/>
    </xf>
    <xf numFmtId="0" fontId="20" fillId="0" borderId="67" xfId="0" applyFont="1" applyBorder="1" applyAlignment="1">
      <alignment horizontal="center"/>
    </xf>
    <xf numFmtId="164" fontId="20" fillId="0" borderId="67" xfId="3" applyNumberFormat="1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164" fontId="20" fillId="0" borderId="21" xfId="3" applyNumberFormat="1" applyFont="1" applyBorder="1" applyAlignment="1">
      <alignment horizontal="center"/>
    </xf>
    <xf numFmtId="0" fontId="26" fillId="0" borderId="21" xfId="0" applyFont="1" applyBorder="1" applyAlignment="1">
      <alignment horizontal="center"/>
    </xf>
    <xf numFmtId="10" fontId="20" fillId="0" borderId="21" xfId="0" applyNumberFormat="1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164" fontId="20" fillId="0" borderId="17" xfId="3" applyNumberFormat="1" applyFont="1" applyBorder="1" applyAlignment="1">
      <alignment horizontal="center"/>
    </xf>
    <xf numFmtId="10" fontId="20" fillId="0" borderId="67" xfId="0" applyNumberFormat="1" applyFont="1" applyBorder="1" applyAlignment="1">
      <alignment horizontal="center"/>
    </xf>
    <xf numFmtId="10" fontId="20" fillId="0" borderId="17" xfId="0" applyNumberFormat="1" applyFont="1" applyBorder="1" applyAlignment="1">
      <alignment horizontal="center"/>
    </xf>
    <xf numFmtId="164" fontId="22" fillId="14" borderId="21" xfId="3" applyNumberFormat="1" applyFont="1" applyFill="1" applyBorder="1" applyAlignment="1">
      <alignment horizontal="center" wrapText="1"/>
    </xf>
    <xf numFmtId="164" fontId="6" fillId="2" borderId="69" xfId="0" applyNumberFormat="1" applyFont="1" applyFill="1" applyBorder="1"/>
    <xf numFmtId="165" fontId="6" fillId="2" borderId="70" xfId="3" applyNumberFormat="1" applyFont="1" applyFill="1" applyBorder="1" applyAlignment="1">
      <alignment horizontal="center" wrapText="1"/>
    </xf>
    <xf numFmtId="165" fontId="6" fillId="2" borderId="92" xfId="3" applyNumberFormat="1" applyFont="1" applyFill="1" applyBorder="1" applyAlignment="1">
      <alignment horizontal="center" wrapText="1"/>
    </xf>
    <xf numFmtId="10" fontId="24" fillId="2" borderId="69" xfId="6" applyNumberFormat="1" applyFont="1" applyFill="1" applyBorder="1" applyAlignment="1">
      <alignment horizontal="left" wrapText="1"/>
    </xf>
    <xf numFmtId="164" fontId="8" fillId="2" borderId="69" xfId="0" applyNumberFormat="1" applyFont="1" applyFill="1" applyBorder="1" applyAlignment="1">
      <alignment horizontal="left" wrapText="1"/>
    </xf>
    <xf numFmtId="1" fontId="6" fillId="2" borderId="70" xfId="3" applyNumberFormat="1" applyFont="1" applyFill="1" applyBorder="1" applyAlignment="1">
      <alignment horizontal="center" wrapText="1"/>
    </xf>
    <xf numFmtId="164" fontId="34" fillId="3" borderId="76" xfId="0" applyNumberFormat="1" applyFont="1" applyFill="1" applyBorder="1" applyAlignment="1">
      <alignment horizontal="center" wrapText="1"/>
    </xf>
    <xf numFmtId="164" fontId="34" fillId="3" borderId="81" xfId="0" applyNumberFormat="1" applyFont="1" applyFill="1" applyBorder="1" applyAlignment="1">
      <alignment horizontal="center" wrapText="1"/>
    </xf>
    <xf numFmtId="0" fontId="22" fillId="14" borderId="99" xfId="0" applyFont="1" applyFill="1" applyBorder="1" applyAlignment="1">
      <alignment horizontal="center" wrapText="1"/>
    </xf>
    <xf numFmtId="0" fontId="22" fillId="14" borderId="101" xfId="0" applyFont="1" applyFill="1" applyBorder="1" applyAlignment="1">
      <alignment horizontal="center" wrapText="1"/>
    </xf>
    <xf numFmtId="0" fontId="22" fillId="14" borderId="97" xfId="0" applyFont="1" applyFill="1" applyBorder="1" applyAlignment="1">
      <alignment horizontal="center" vertical="center" wrapText="1"/>
    </xf>
    <xf numFmtId="0" fontId="0" fillId="0" borderId="0" xfId="0" applyAlignment="1">
      <alignment horizontal="left" indent="1"/>
    </xf>
    <xf numFmtId="164" fontId="25" fillId="2" borderId="70" xfId="3" applyNumberFormat="1" applyFont="1" applyFill="1" applyBorder="1" applyAlignment="1">
      <alignment horizontal="center" wrapText="1"/>
    </xf>
    <xf numFmtId="0" fontId="22" fillId="14" borderId="102" xfId="0" applyFont="1" applyFill="1" applyBorder="1" applyAlignment="1">
      <alignment horizontal="center" wrapText="1"/>
    </xf>
    <xf numFmtId="0" fontId="22" fillId="14" borderId="103" xfId="0" applyFont="1" applyFill="1" applyBorder="1" applyAlignment="1">
      <alignment horizontal="center" vertical="center" wrapText="1"/>
    </xf>
    <xf numFmtId="0" fontId="22" fillId="14" borderId="4" xfId="0" applyFont="1" applyFill="1" applyBorder="1" applyAlignment="1">
      <alignment horizontal="center" vertical="center" wrapText="1"/>
    </xf>
    <xf numFmtId="164" fontId="25" fillId="2" borderId="21" xfId="3" applyNumberFormat="1" applyFont="1" applyFill="1" applyBorder="1" applyAlignment="1">
      <alignment horizontal="center" wrapText="1"/>
    </xf>
    <xf numFmtId="0" fontId="2" fillId="12" borderId="21" xfId="0" applyFont="1" applyFill="1" applyBorder="1" applyAlignment="1">
      <alignment horizontal="left" wrapText="1"/>
    </xf>
    <xf numFmtId="0" fontId="5" fillId="12" borderId="21" xfId="0" applyFont="1" applyFill="1" applyBorder="1" applyAlignment="1">
      <alignment horizontal="left" wrapText="1"/>
    </xf>
    <xf numFmtId="0" fontId="2" fillId="12" borderId="17" xfId="0" applyFont="1" applyFill="1" applyBorder="1" applyAlignment="1">
      <alignment horizontal="left" wrapText="1"/>
    </xf>
    <xf numFmtId="0" fontId="2" fillId="12" borderId="67" xfId="0" applyFont="1" applyFill="1" applyBorder="1" applyAlignment="1">
      <alignment wrapText="1"/>
    </xf>
    <xf numFmtId="0" fontId="2" fillId="12" borderId="21" xfId="0" applyFont="1" applyFill="1" applyBorder="1" applyAlignment="1">
      <alignment wrapText="1"/>
    </xf>
    <xf numFmtId="0" fontId="2" fillId="12" borderId="17" xfId="0" applyFont="1" applyFill="1" applyBorder="1" applyAlignment="1">
      <alignment wrapText="1"/>
    </xf>
    <xf numFmtId="0" fontId="0" fillId="3" borderId="0" xfId="0" applyFill="1" applyAlignment="1">
      <alignment wrapText="1"/>
    </xf>
    <xf numFmtId="0" fontId="2" fillId="0" borderId="76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2" fillId="0" borderId="81" xfId="0" applyFont="1" applyBorder="1" applyAlignment="1">
      <alignment horizontal="left" wrapText="1"/>
    </xf>
    <xf numFmtId="0" fontId="0" fillId="0" borderId="76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0" fillId="0" borderId="81" xfId="0" applyBorder="1" applyAlignment="1">
      <alignment horizontal="left" wrapText="1"/>
    </xf>
    <xf numFmtId="0" fontId="2" fillId="0" borderId="81" xfId="0" applyFont="1" applyBorder="1" applyAlignment="1">
      <alignment wrapText="1"/>
    </xf>
    <xf numFmtId="0" fontId="0" fillId="12" borderId="17" xfId="0" applyFill="1" applyBorder="1" applyAlignment="1">
      <alignment wrapText="1"/>
    </xf>
    <xf numFmtId="0" fontId="0" fillId="12" borderId="17" xfId="0" applyFill="1" applyBorder="1"/>
    <xf numFmtId="0" fontId="5" fillId="12" borderId="21" xfId="0" applyFont="1" applyFill="1" applyBorder="1"/>
    <xf numFmtId="164" fontId="5" fillId="2" borderId="21" xfId="0" applyNumberFormat="1" applyFont="1" applyFill="1" applyBorder="1" applyAlignment="1">
      <alignment horizontal="right" wrapText="1"/>
    </xf>
    <xf numFmtId="0" fontId="5" fillId="2" borderId="21" xfId="0" applyFont="1" applyFill="1" applyBorder="1" applyAlignment="1">
      <alignment horizontal="center" wrapText="1"/>
    </xf>
    <xf numFmtId="0" fontId="40" fillId="12" borderId="0" xfId="0" applyFont="1" applyFill="1"/>
    <xf numFmtId="0" fontId="5" fillId="12" borderId="21" xfId="0" applyFont="1" applyFill="1" applyBorder="1" applyAlignment="1">
      <alignment wrapText="1"/>
    </xf>
    <xf numFmtId="0" fontId="5" fillId="2" borderId="21" xfId="0" applyFont="1" applyFill="1" applyBorder="1" applyAlignment="1">
      <alignment horizontal="right" wrapText="1"/>
    </xf>
    <xf numFmtId="49" fontId="5" fillId="12" borderId="17" xfId="0" applyNumberFormat="1" applyFont="1" applyFill="1" applyBorder="1" applyAlignment="1">
      <alignment horizontal="left" wrapText="1"/>
    </xf>
    <xf numFmtId="0" fontId="5" fillId="12" borderId="17" xfId="0" applyFont="1" applyFill="1" applyBorder="1" applyAlignment="1">
      <alignment wrapText="1"/>
    </xf>
    <xf numFmtId="0" fontId="5" fillId="12" borderId="17" xfId="0" applyFont="1" applyFill="1" applyBorder="1" applyAlignment="1">
      <alignment horizontal="left" indent="1"/>
    </xf>
    <xf numFmtId="0" fontId="5" fillId="2" borderId="17" xfId="0" applyFont="1" applyFill="1" applyBorder="1" applyAlignment="1">
      <alignment horizontal="right" wrapText="1"/>
    </xf>
    <xf numFmtId="0" fontId="5" fillId="2" borderId="17" xfId="0" applyFont="1" applyFill="1" applyBorder="1" applyAlignment="1">
      <alignment horizontal="center" wrapText="1"/>
    </xf>
    <xf numFmtId="164" fontId="4" fillId="2" borderId="67" xfId="0" applyNumberFormat="1" applyFont="1" applyFill="1" applyBorder="1" applyAlignment="1">
      <alignment horizontal="right" wrapText="1"/>
    </xf>
    <xf numFmtId="0" fontId="2" fillId="0" borderId="76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28" fillId="0" borderId="21" xfId="0" applyFont="1" applyBorder="1" applyAlignment="1">
      <alignment horizontal="left" wrapText="1"/>
    </xf>
    <xf numFmtId="10" fontId="2" fillId="0" borderId="21" xfId="0" applyNumberFormat="1" applyFont="1" applyBorder="1" applyAlignment="1">
      <alignment horizontal="left" wrapText="1"/>
    </xf>
    <xf numFmtId="0" fontId="2" fillId="0" borderId="75" xfId="0" applyFont="1" applyBorder="1" applyAlignment="1">
      <alignment horizontal="center" wrapText="1"/>
    </xf>
    <xf numFmtId="0" fontId="2" fillId="0" borderId="76" xfId="0" applyFont="1" applyBorder="1" applyAlignment="1">
      <alignment horizontal="center" wrapText="1"/>
    </xf>
    <xf numFmtId="10" fontId="2" fillId="0" borderId="76" xfId="0" applyNumberFormat="1" applyFont="1" applyBorder="1" applyAlignment="1">
      <alignment horizontal="center" wrapText="1"/>
    </xf>
    <xf numFmtId="164" fontId="2" fillId="0" borderId="76" xfId="3" applyNumberFormat="1" applyFont="1" applyFill="1" applyBorder="1" applyAlignment="1">
      <alignment horizontal="center" wrapText="1"/>
    </xf>
    <xf numFmtId="164" fontId="2" fillId="3" borderId="0" xfId="3" applyNumberFormat="1" applyFont="1" applyFill="1" applyAlignment="1">
      <alignment horizontal="right" wrapText="1"/>
    </xf>
    <xf numFmtId="0" fontId="2" fillId="0" borderId="78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10" fontId="2" fillId="0" borderId="21" xfId="0" applyNumberFormat="1" applyFont="1" applyBorder="1" applyAlignment="1">
      <alignment horizontal="center" wrapText="1"/>
    </xf>
    <xf numFmtId="164" fontId="2" fillId="0" borderId="21" xfId="3" applyNumberFormat="1" applyFont="1" applyFill="1" applyBorder="1" applyAlignment="1">
      <alignment horizontal="center" wrapText="1"/>
    </xf>
    <xf numFmtId="0" fontId="28" fillId="0" borderId="21" xfId="0" applyFont="1" applyBorder="1" applyAlignment="1">
      <alignment horizontal="center" wrapText="1"/>
    </xf>
    <xf numFmtId="0" fontId="2" fillId="0" borderId="8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10" fontId="2" fillId="0" borderId="17" xfId="0" applyNumberFormat="1" applyFont="1" applyBorder="1" applyAlignment="1">
      <alignment horizontal="center" wrapText="1"/>
    </xf>
    <xf numFmtId="164" fontId="2" fillId="0" borderId="17" xfId="3" applyNumberFormat="1" applyFont="1" applyFill="1" applyBorder="1" applyAlignment="1">
      <alignment horizontal="center" wrapText="1"/>
    </xf>
    <xf numFmtId="0" fontId="2" fillId="0" borderId="67" xfId="0" applyFont="1" applyBorder="1" applyAlignment="1">
      <alignment horizontal="center" wrapText="1"/>
    </xf>
    <xf numFmtId="10" fontId="2" fillId="0" borderId="67" xfId="0" applyNumberFormat="1" applyFont="1" applyBorder="1" applyAlignment="1">
      <alignment horizontal="center" wrapText="1"/>
    </xf>
    <xf numFmtId="164" fontId="2" fillId="0" borderId="67" xfId="3" applyNumberFormat="1" applyFont="1" applyFill="1" applyBorder="1" applyAlignment="1">
      <alignment horizontal="center" wrapText="1"/>
    </xf>
    <xf numFmtId="0" fontId="0" fillId="3" borderId="0" xfId="0" applyFill="1" applyAlignment="1">
      <alignment horizontal="center" wrapText="1"/>
    </xf>
    <xf numFmtId="10" fontId="0" fillId="3" borderId="0" xfId="0" applyNumberFormat="1" applyFill="1" applyAlignment="1">
      <alignment horizontal="center" wrapText="1"/>
    </xf>
    <xf numFmtId="164" fontId="3" fillId="3" borderId="0" xfId="3" applyNumberFormat="1" applyFont="1" applyFill="1" applyAlignment="1">
      <alignment horizontal="center" wrapText="1"/>
    </xf>
    <xf numFmtId="164" fontId="0" fillId="3" borderId="0" xfId="0" applyNumberFormat="1" applyFill="1" applyAlignment="1">
      <alignment horizontal="center" wrapText="1"/>
    </xf>
    <xf numFmtId="0" fontId="39" fillId="0" borderId="21" xfId="0" applyFont="1" applyBorder="1" applyAlignment="1">
      <alignment horizontal="center" wrapText="1"/>
    </xf>
    <xf numFmtId="0" fontId="41" fillId="2" borderId="67" xfId="0" applyFont="1" applyFill="1" applyBorder="1" applyAlignment="1">
      <alignment horizontal="center" wrapText="1"/>
    </xf>
    <xf numFmtId="0" fontId="41" fillId="2" borderId="21" xfId="0" applyFont="1" applyFill="1" applyBorder="1" applyAlignment="1">
      <alignment horizontal="center" wrapText="1"/>
    </xf>
    <xf numFmtId="164" fontId="25" fillId="2" borderId="70" xfId="3" applyNumberFormat="1" applyFont="1" applyFill="1" applyBorder="1"/>
    <xf numFmtId="164" fontId="33" fillId="2" borderId="69" xfId="3" applyNumberFormat="1" applyFont="1" applyFill="1" applyBorder="1" applyAlignment="1">
      <alignment horizontal="center" wrapText="1"/>
    </xf>
    <xf numFmtId="0" fontId="2" fillId="0" borderId="86" xfId="0" applyFont="1" applyBorder="1"/>
    <xf numFmtId="0" fontId="0" fillId="0" borderId="17" xfId="0" applyBorder="1" applyAlignment="1">
      <alignment horizontal="left" wrapText="1"/>
    </xf>
    <xf numFmtId="0" fontId="2" fillId="0" borderId="17" xfId="0" applyFont="1" applyBorder="1" applyAlignment="1">
      <alignment horizontal="left" wrapText="1"/>
    </xf>
    <xf numFmtId="10" fontId="7" fillId="2" borderId="128" xfId="2" applyNumberFormat="1" applyFont="1" applyFill="1" applyBorder="1" applyAlignment="1">
      <alignment horizontal="left" wrapText="1"/>
    </xf>
    <xf numFmtId="10" fontId="6" fillId="2" borderId="128" xfId="2" applyNumberFormat="1" applyFont="1" applyFill="1" applyBorder="1" applyAlignment="1">
      <alignment horizontal="left" wrapText="1"/>
    </xf>
    <xf numFmtId="164" fontId="6" fillId="2" borderId="128" xfId="3" applyNumberFormat="1" applyFont="1" applyFill="1" applyBorder="1" applyAlignment="1">
      <alignment horizontal="center" wrapText="1"/>
    </xf>
    <xf numFmtId="164" fontId="6" fillId="2" borderId="74" xfId="3" applyNumberFormat="1" applyFont="1" applyFill="1" applyBorder="1" applyAlignment="1">
      <alignment horizontal="center" wrapText="1"/>
    </xf>
    <xf numFmtId="0" fontId="2" fillId="0" borderId="129" xfId="0" applyFont="1" applyBorder="1"/>
    <xf numFmtId="0" fontId="0" fillId="0" borderId="67" xfId="0" applyBorder="1" applyAlignment="1">
      <alignment horizontal="left" wrapText="1"/>
    </xf>
    <xf numFmtId="0" fontId="2" fillId="0" borderId="67" xfId="0" applyFont="1" applyBorder="1" applyAlignment="1">
      <alignment horizontal="left" wrapText="1"/>
    </xf>
    <xf numFmtId="164" fontId="2" fillId="12" borderId="21" xfId="0" applyNumberFormat="1" applyFont="1" applyFill="1" applyBorder="1" applyAlignment="1">
      <alignment horizontal="left" indent="1"/>
    </xf>
    <xf numFmtId="164" fontId="5" fillId="2" borderId="67" xfId="0" applyNumberFormat="1" applyFont="1" applyFill="1" applyBorder="1" applyAlignment="1">
      <alignment horizontal="right" wrapText="1"/>
    </xf>
    <xf numFmtId="10" fontId="25" fillId="12" borderId="17" xfId="0" applyNumberFormat="1" applyFont="1" applyFill="1" applyBorder="1" applyAlignment="1">
      <alignment horizontal="center"/>
    </xf>
    <xf numFmtId="164" fontId="2" fillId="2" borderId="76" xfId="0" applyNumberFormat="1" applyFont="1" applyFill="1" applyBorder="1" applyAlignment="1">
      <alignment horizontal="right" wrapText="1"/>
    </xf>
    <xf numFmtId="164" fontId="2" fillId="2" borderId="81" xfId="0" applyNumberFormat="1" applyFont="1" applyFill="1" applyBorder="1" applyAlignment="1">
      <alignment horizontal="right" wrapText="1"/>
    </xf>
    <xf numFmtId="164" fontId="8" fillId="2" borderId="21" xfId="3" applyNumberFormat="1" applyFont="1" applyFill="1" applyBorder="1" applyAlignment="1">
      <alignment horizontal="right" wrapText="1"/>
    </xf>
    <xf numFmtId="0" fontId="22" fillId="14" borderId="98" xfId="0" applyFont="1" applyFill="1" applyBorder="1" applyAlignment="1">
      <alignment horizontal="center" vertical="center" wrapText="1"/>
    </xf>
    <xf numFmtId="0" fontId="36" fillId="12" borderId="75" xfId="0" applyFont="1" applyFill="1" applyBorder="1" applyAlignment="1">
      <alignment horizontal="center"/>
    </xf>
    <xf numFmtId="0" fontId="36" fillId="12" borderId="76" xfId="0" applyFont="1" applyFill="1" applyBorder="1" applyAlignment="1">
      <alignment horizontal="center"/>
    </xf>
    <xf numFmtId="0" fontId="2" fillId="12" borderId="76" xfId="0" applyFont="1" applyFill="1" applyBorder="1" applyAlignment="1">
      <alignment horizontal="center"/>
    </xf>
    <xf numFmtId="164" fontId="2" fillId="12" borderId="77" xfId="3" applyNumberFormat="1" applyFont="1" applyFill="1" applyBorder="1" applyAlignment="1">
      <alignment horizontal="center"/>
    </xf>
    <xf numFmtId="0" fontId="36" fillId="12" borderId="78" xfId="0" applyFont="1" applyFill="1" applyBorder="1" applyAlignment="1">
      <alignment horizontal="center"/>
    </xf>
    <xf numFmtId="0" fontId="36" fillId="12" borderId="21" xfId="0" applyFont="1" applyFill="1" applyBorder="1" applyAlignment="1">
      <alignment horizontal="center"/>
    </xf>
    <xf numFmtId="0" fontId="2" fillId="12" borderId="21" xfId="0" applyFont="1" applyFill="1" applyBorder="1" applyAlignment="1">
      <alignment horizontal="center"/>
    </xf>
    <xf numFmtId="164" fontId="2" fillId="12" borderId="79" xfId="3" applyNumberFormat="1" applyFont="1" applyFill="1" applyBorder="1" applyAlignment="1">
      <alignment horizontal="center"/>
    </xf>
    <xf numFmtId="0" fontId="28" fillId="12" borderId="21" xfId="0" applyFont="1" applyFill="1" applyBorder="1" applyAlignment="1">
      <alignment horizontal="center"/>
    </xf>
    <xf numFmtId="0" fontId="0" fillId="11" borderId="0" xfId="0" applyFill="1" applyAlignment="1">
      <alignment horizontal="center"/>
    </xf>
    <xf numFmtId="10" fontId="2" fillId="12" borderId="21" xfId="0" applyNumberFormat="1" applyFont="1" applyFill="1" applyBorder="1" applyAlignment="1">
      <alignment horizontal="center"/>
    </xf>
    <xf numFmtId="0" fontId="36" fillId="12" borderId="80" xfId="0" applyFont="1" applyFill="1" applyBorder="1" applyAlignment="1">
      <alignment horizontal="center"/>
    </xf>
    <xf numFmtId="0" fontId="36" fillId="12" borderId="81" xfId="0" applyFont="1" applyFill="1" applyBorder="1" applyAlignment="1">
      <alignment horizontal="center"/>
    </xf>
    <xf numFmtId="0" fontId="2" fillId="12" borderId="81" xfId="0" applyFont="1" applyFill="1" applyBorder="1" applyAlignment="1">
      <alignment horizontal="center"/>
    </xf>
    <xf numFmtId="164" fontId="2" fillId="12" borderId="82" xfId="3" applyNumberFormat="1" applyFont="1" applyFill="1" applyBorder="1" applyAlignment="1">
      <alignment horizontal="center"/>
    </xf>
    <xf numFmtId="0" fontId="36" fillId="12" borderId="67" xfId="0" applyFont="1" applyFill="1" applyBorder="1" applyAlignment="1">
      <alignment horizontal="center"/>
    </xf>
    <xf numFmtId="0" fontId="2" fillId="12" borderId="67" xfId="0" applyFont="1" applyFill="1" applyBorder="1" applyAlignment="1">
      <alignment horizontal="center"/>
    </xf>
    <xf numFmtId="164" fontId="2" fillId="12" borderId="67" xfId="3" applyNumberFormat="1" applyFont="1" applyFill="1" applyBorder="1" applyAlignment="1">
      <alignment horizontal="center"/>
    </xf>
    <xf numFmtId="164" fontId="2" fillId="12" borderId="21" xfId="3" applyNumberFormat="1" applyFont="1" applyFill="1" applyBorder="1" applyAlignment="1">
      <alignment horizontal="center"/>
    </xf>
    <xf numFmtId="0" fontId="36" fillId="12" borderId="17" xfId="0" applyFont="1" applyFill="1" applyBorder="1" applyAlignment="1">
      <alignment horizontal="center"/>
    </xf>
    <xf numFmtId="0" fontId="2" fillId="12" borderId="17" xfId="0" applyFont="1" applyFill="1" applyBorder="1" applyAlignment="1">
      <alignment horizontal="center"/>
    </xf>
    <xf numFmtId="164" fontId="2" fillId="12" borderId="17" xfId="3" applyNumberFormat="1" applyFont="1" applyFill="1" applyBorder="1" applyAlignment="1">
      <alignment horizontal="center"/>
    </xf>
    <xf numFmtId="10" fontId="2" fillId="12" borderId="67" xfId="0" applyNumberFormat="1" applyFont="1" applyFill="1" applyBorder="1" applyAlignment="1">
      <alignment horizontal="center"/>
    </xf>
    <xf numFmtId="10" fontId="2" fillId="12" borderId="17" xfId="0" applyNumberFormat="1" applyFont="1" applyFill="1" applyBorder="1" applyAlignment="1">
      <alignment horizontal="center"/>
    </xf>
    <xf numFmtId="10" fontId="7" fillId="2" borderId="21" xfId="6" applyNumberFormat="1" applyFont="1" applyFill="1" applyBorder="1" applyAlignment="1">
      <alignment horizontal="center" wrapText="1"/>
    </xf>
    <xf numFmtId="10" fontId="6" fillId="2" borderId="21" xfId="6" applyNumberFormat="1" applyFont="1" applyFill="1" applyBorder="1" applyAlignment="1">
      <alignment horizontal="center" wrapText="1"/>
    </xf>
    <xf numFmtId="0" fontId="19" fillId="12" borderId="0" xfId="0" applyFont="1" applyFill="1" applyAlignment="1">
      <alignment horizontal="center"/>
    </xf>
    <xf numFmtId="0" fontId="19" fillId="3" borderId="0" xfId="0" applyFont="1" applyFill="1" applyAlignment="1">
      <alignment horizontal="center" wrapText="1"/>
    </xf>
    <xf numFmtId="0" fontId="0" fillId="12" borderId="0" xfId="0" applyFill="1" applyAlignment="1">
      <alignment horizontal="center" wrapText="1"/>
    </xf>
    <xf numFmtId="164" fontId="33" fillId="2" borderId="112" xfId="3" applyNumberFormat="1" applyFont="1" applyFill="1" applyBorder="1" applyAlignment="1">
      <alignment horizontal="center" wrapText="1"/>
    </xf>
    <xf numFmtId="164" fontId="25" fillId="2" borderId="134" xfId="3" applyNumberFormat="1" applyFont="1" applyFill="1" applyBorder="1" applyAlignment="1">
      <alignment horizontal="center" wrapText="1"/>
    </xf>
    <xf numFmtId="164" fontId="42" fillId="2" borderId="21" xfId="0" applyNumberFormat="1" applyFont="1" applyFill="1" applyBorder="1" applyAlignment="1">
      <alignment horizontal="right" wrapText="1"/>
    </xf>
    <xf numFmtId="164" fontId="5" fillId="2" borderId="18" xfId="0" applyNumberFormat="1" applyFont="1" applyFill="1" applyBorder="1" applyAlignment="1">
      <alignment horizontal="right" wrapText="1"/>
    </xf>
    <xf numFmtId="164" fontId="43" fillId="2" borderId="67" xfId="0" applyNumberFormat="1" applyFont="1" applyFill="1" applyBorder="1" applyAlignment="1">
      <alignment horizontal="right" wrapText="1"/>
    </xf>
    <xf numFmtId="164" fontId="43" fillId="2" borderId="21" xfId="0" applyNumberFormat="1" applyFont="1" applyFill="1" applyBorder="1" applyAlignment="1">
      <alignment horizontal="right" wrapText="1"/>
    </xf>
    <xf numFmtId="164" fontId="43" fillId="2" borderId="17" xfId="0" applyNumberFormat="1" applyFont="1" applyFill="1" applyBorder="1" applyAlignment="1">
      <alignment horizontal="right" wrapText="1"/>
    </xf>
    <xf numFmtId="164" fontId="43" fillId="2" borderId="21" xfId="0" applyNumberFormat="1" applyFont="1" applyFill="1" applyBorder="1" applyAlignment="1">
      <alignment horizontal="center" wrapText="1"/>
    </xf>
    <xf numFmtId="164" fontId="43" fillId="2" borderId="67" xfId="0" applyNumberFormat="1" applyFont="1" applyFill="1" applyBorder="1" applyAlignment="1">
      <alignment horizontal="center" wrapText="1"/>
    </xf>
    <xf numFmtId="164" fontId="43" fillId="2" borderId="17" xfId="0" applyNumberFormat="1" applyFont="1" applyFill="1" applyBorder="1" applyAlignment="1">
      <alignment horizontal="center" wrapText="1"/>
    </xf>
    <xf numFmtId="164" fontId="25" fillId="2" borderId="21" xfId="0" applyNumberFormat="1" applyFont="1" applyFill="1" applyBorder="1" applyAlignment="1">
      <alignment horizontal="center" wrapText="1"/>
    </xf>
    <xf numFmtId="164" fontId="25" fillId="2" borderId="17" xfId="0" applyNumberFormat="1" applyFont="1" applyFill="1" applyBorder="1" applyAlignment="1">
      <alignment horizontal="center" wrapText="1"/>
    </xf>
    <xf numFmtId="164" fontId="25" fillId="2" borderId="67" xfId="0" applyNumberFormat="1" applyFont="1" applyFill="1" applyBorder="1" applyAlignment="1">
      <alignment horizontal="center" wrapText="1"/>
    </xf>
    <xf numFmtId="164" fontId="25" fillId="2" borderId="76" xfId="3" applyNumberFormat="1" applyFont="1" applyFill="1" applyBorder="1" applyAlignment="1">
      <alignment horizontal="center" wrapText="1"/>
    </xf>
    <xf numFmtId="164" fontId="25" fillId="2" borderId="81" xfId="3" applyNumberFormat="1" applyFont="1" applyFill="1" applyBorder="1" applyAlignment="1">
      <alignment horizontal="center" wrapText="1"/>
    </xf>
    <xf numFmtId="166" fontId="36" fillId="12" borderId="21" xfId="1" applyNumberFormat="1" applyFont="1" applyFill="1" applyBorder="1" applyAlignment="1">
      <alignment horizontal="right"/>
    </xf>
    <xf numFmtId="164" fontId="36" fillId="12" borderId="21" xfId="1" applyNumberFormat="1" applyFont="1" applyFill="1" applyBorder="1" applyAlignment="1">
      <alignment horizontal="right"/>
    </xf>
    <xf numFmtId="166" fontId="44" fillId="12" borderId="21" xfId="1" applyNumberFormat="1" applyFont="1" applyFill="1" applyBorder="1" applyAlignment="1">
      <alignment horizontal="right"/>
    </xf>
    <xf numFmtId="164" fontId="44" fillId="12" borderId="21" xfId="1" applyNumberFormat="1" applyFont="1" applyFill="1" applyBorder="1" applyAlignment="1">
      <alignment horizontal="right"/>
    </xf>
    <xf numFmtId="166" fontId="36" fillId="12" borderId="17" xfId="1" applyNumberFormat="1" applyFont="1" applyFill="1" applyBorder="1" applyAlignment="1">
      <alignment horizontal="right"/>
    </xf>
    <xf numFmtId="164" fontId="36" fillId="12" borderId="17" xfId="1" applyNumberFormat="1" applyFont="1" applyFill="1" applyBorder="1" applyAlignment="1">
      <alignment horizontal="right"/>
    </xf>
    <xf numFmtId="164" fontId="37" fillId="2" borderId="69" xfId="0" applyNumberFormat="1" applyFont="1" applyFill="1" applyBorder="1" applyAlignment="1">
      <alignment horizontal="center" wrapText="1"/>
    </xf>
    <xf numFmtId="164" fontId="36" fillId="12" borderId="67" xfId="1" applyNumberFormat="1" applyFont="1" applyFill="1" applyBorder="1" applyAlignment="1">
      <alignment horizontal="right"/>
    </xf>
    <xf numFmtId="0" fontId="19" fillId="12" borderId="17" xfId="0" applyFont="1" applyFill="1" applyBorder="1"/>
    <xf numFmtId="164" fontId="44" fillId="12" borderId="17" xfId="1" applyNumberFormat="1" applyFont="1" applyFill="1" applyBorder="1" applyAlignment="1">
      <alignment horizontal="right"/>
    </xf>
    <xf numFmtId="0" fontId="38" fillId="2" borderId="69" xfId="0" applyFont="1" applyFill="1" applyBorder="1" applyAlignment="1">
      <alignment horizontal="center" wrapText="1"/>
    </xf>
    <xf numFmtId="0" fontId="37" fillId="2" borderId="69" xfId="0" applyFont="1" applyFill="1" applyBorder="1" applyAlignment="1">
      <alignment horizontal="center" wrapText="1"/>
    </xf>
    <xf numFmtId="0" fontId="19" fillId="12" borderId="0" xfId="0" applyFont="1" applyFill="1"/>
    <xf numFmtId="164" fontId="45" fillId="12" borderId="21" xfId="1" applyNumberFormat="1" applyFont="1" applyFill="1" applyBorder="1" applyAlignment="1">
      <alignment horizontal="right"/>
    </xf>
    <xf numFmtId="164" fontId="39" fillId="0" borderId="67" xfId="3" applyNumberFormat="1" applyFont="1" applyFill="1" applyBorder="1" applyAlignment="1">
      <alignment horizontal="center" wrapText="1"/>
    </xf>
    <xf numFmtId="164" fontId="39" fillId="0" borderId="21" xfId="3" applyNumberFormat="1" applyFont="1" applyFill="1" applyBorder="1" applyAlignment="1">
      <alignment horizontal="center" wrapText="1"/>
    </xf>
    <xf numFmtId="164" fontId="39" fillId="0" borderId="17" xfId="3" applyNumberFormat="1" applyFont="1" applyFill="1" applyBorder="1" applyAlignment="1">
      <alignment horizontal="center" wrapText="1"/>
    </xf>
    <xf numFmtId="164" fontId="39" fillId="0" borderId="21" xfId="3" applyNumberFormat="1" applyFont="1" applyFill="1" applyBorder="1" applyAlignment="1">
      <alignment horizontal="right"/>
    </xf>
    <xf numFmtId="164" fontId="39" fillId="0" borderId="17" xfId="3" applyNumberFormat="1" applyFont="1" applyFill="1" applyBorder="1" applyAlignment="1">
      <alignment horizontal="right"/>
    </xf>
    <xf numFmtId="164" fontId="39" fillId="0" borderId="67" xfId="3" applyNumberFormat="1" applyFont="1" applyFill="1" applyBorder="1" applyAlignment="1">
      <alignment horizontal="right"/>
    </xf>
    <xf numFmtId="165" fontId="36" fillId="12" borderId="21" xfId="1" applyNumberFormat="1" applyFont="1" applyFill="1" applyBorder="1" applyAlignment="1">
      <alignment horizontal="right"/>
    </xf>
    <xf numFmtId="165" fontId="44" fillId="12" borderId="21" xfId="1" applyNumberFormat="1" applyFont="1" applyFill="1" applyBorder="1" applyAlignment="1">
      <alignment horizontal="right"/>
    </xf>
    <xf numFmtId="165" fontId="36" fillId="12" borderId="67" xfId="1" applyNumberFormat="1" applyFont="1" applyFill="1" applyBorder="1" applyAlignment="1">
      <alignment horizontal="right"/>
    </xf>
    <xf numFmtId="165" fontId="36" fillId="12" borderId="17" xfId="1" applyNumberFormat="1" applyFont="1" applyFill="1" applyBorder="1" applyAlignment="1">
      <alignment horizontal="right"/>
    </xf>
    <xf numFmtId="0" fontId="0" fillId="3" borderId="0" xfId="0" applyFill="1" applyAlignment="1">
      <alignment horizontal="right" wrapText="1"/>
    </xf>
    <xf numFmtId="0" fontId="2" fillId="0" borderId="21" xfId="0" applyFont="1" applyFill="1" applyBorder="1"/>
    <xf numFmtId="0" fontId="2" fillId="0" borderId="21" xfId="0" applyFont="1" applyFill="1" applyBorder="1" applyAlignment="1">
      <alignment horizontal="left" indent="1"/>
    </xf>
    <xf numFmtId="0" fontId="4" fillId="0" borderId="21" xfId="0" applyFont="1" applyFill="1" applyBorder="1" applyAlignment="1">
      <alignment horizontal="center" wrapText="1"/>
    </xf>
    <xf numFmtId="0" fontId="0" fillId="0" borderId="0" xfId="0" applyFill="1"/>
    <xf numFmtId="0" fontId="2" fillId="11" borderId="21" xfId="0" applyFont="1" applyFill="1" applyBorder="1" applyAlignment="1">
      <alignment horizontal="center" wrapText="1"/>
    </xf>
    <xf numFmtId="0" fontId="2" fillId="0" borderId="17" xfId="0" applyFont="1" applyFill="1" applyBorder="1"/>
    <xf numFmtId="0" fontId="2" fillId="0" borderId="17" xfId="0" applyFont="1" applyFill="1" applyBorder="1" applyAlignment="1">
      <alignment horizontal="left" indent="1"/>
    </xf>
    <xf numFmtId="0" fontId="2" fillId="15" borderId="21" xfId="0" applyFont="1" applyFill="1" applyBorder="1" applyAlignment="1">
      <alignment horizontal="center" wrapText="1"/>
    </xf>
    <xf numFmtId="0" fontId="4" fillId="15" borderId="17" xfId="0" applyFont="1" applyFill="1" applyBorder="1" applyAlignment="1">
      <alignment horizontal="center" wrapText="1"/>
    </xf>
    <xf numFmtId="0" fontId="33" fillId="9" borderId="53" xfId="0" applyFont="1" applyFill="1" applyBorder="1" applyAlignment="1">
      <alignment horizontal="center" vertical="center" wrapText="1"/>
    </xf>
    <xf numFmtId="0" fontId="33" fillId="9" borderId="52" xfId="0" applyFont="1" applyFill="1" applyBorder="1" applyAlignment="1">
      <alignment horizontal="center" vertical="center" wrapText="1"/>
    </xf>
    <xf numFmtId="0" fontId="33" fillId="9" borderId="55" xfId="0" applyFont="1" applyFill="1" applyBorder="1" applyAlignment="1">
      <alignment horizontal="center" vertical="center" wrapText="1"/>
    </xf>
    <xf numFmtId="0" fontId="33" fillId="9" borderId="0" xfId="0" applyFont="1" applyFill="1" applyAlignment="1">
      <alignment horizontal="center" vertical="center" wrapText="1"/>
    </xf>
    <xf numFmtId="0" fontId="33" fillId="9" borderId="53" xfId="0" applyFont="1" applyFill="1" applyBorder="1" applyAlignment="1">
      <alignment horizontal="center" vertical="center"/>
    </xf>
    <xf numFmtId="0" fontId="33" fillId="9" borderId="52" xfId="0" applyFont="1" applyFill="1" applyBorder="1" applyAlignment="1">
      <alignment horizontal="center" vertical="center"/>
    </xf>
    <xf numFmtId="0" fontId="33" fillId="9" borderId="35" xfId="0" applyFont="1" applyFill="1" applyBorder="1" applyAlignment="1">
      <alignment horizontal="center" vertical="center"/>
    </xf>
    <xf numFmtId="0" fontId="32" fillId="9" borderId="65" xfId="0" applyFont="1" applyFill="1" applyBorder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49" fontId="6" fillId="2" borderId="68" xfId="0" applyNumberFormat="1" applyFont="1" applyFill="1" applyBorder="1" applyAlignment="1">
      <alignment horizontal="left" wrapText="1"/>
    </xf>
    <xf numFmtId="49" fontId="6" fillId="2" borderId="69" xfId="0" applyNumberFormat="1" applyFont="1" applyFill="1" applyBorder="1" applyAlignment="1">
      <alignment horizontal="left" wrapText="1"/>
    </xf>
    <xf numFmtId="0" fontId="21" fillId="13" borderId="8" xfId="0" applyFont="1" applyFill="1" applyBorder="1" applyAlignment="1">
      <alignment horizontal="center" vertical="center" wrapText="1"/>
    </xf>
    <xf numFmtId="0" fontId="21" fillId="13" borderId="9" xfId="0" applyFont="1" applyFill="1" applyBorder="1" applyAlignment="1">
      <alignment horizontal="center" vertical="center" wrapText="1"/>
    </xf>
    <xf numFmtId="0" fontId="21" fillId="13" borderId="4" xfId="0" applyFont="1" applyFill="1" applyBorder="1" applyAlignment="1">
      <alignment horizontal="center" vertical="center" wrapText="1"/>
    </xf>
    <xf numFmtId="0" fontId="21" fillId="13" borderId="0" xfId="0" applyFont="1" applyFill="1" applyAlignment="1">
      <alignment horizontal="center" vertical="center" wrapText="1"/>
    </xf>
    <xf numFmtId="0" fontId="21" fillId="13" borderId="10" xfId="0" applyFont="1" applyFill="1" applyBorder="1" applyAlignment="1">
      <alignment horizontal="center" vertical="center" wrapText="1"/>
    </xf>
    <xf numFmtId="0" fontId="21" fillId="13" borderId="11" xfId="0" applyFont="1" applyFill="1" applyBorder="1" applyAlignment="1">
      <alignment horizontal="center" vertical="center" wrapText="1"/>
    </xf>
    <xf numFmtId="0" fontId="22" fillId="13" borderId="0" xfId="0" applyFont="1" applyFill="1" applyAlignment="1">
      <alignment horizontal="center" vertical="center" wrapText="1"/>
    </xf>
    <xf numFmtId="0" fontId="22" fillId="13" borderId="33" xfId="0" applyFont="1" applyFill="1" applyBorder="1" applyAlignment="1">
      <alignment horizontal="center" vertical="center" wrapText="1"/>
    </xf>
    <xf numFmtId="0" fontId="23" fillId="13" borderId="10" xfId="0" applyFont="1" applyFill="1" applyBorder="1" applyAlignment="1">
      <alignment horizontal="center" vertical="center" wrapText="1"/>
    </xf>
    <xf numFmtId="0" fontId="23" fillId="13" borderId="11" xfId="0" applyFont="1" applyFill="1" applyBorder="1" applyAlignment="1">
      <alignment horizontal="center" vertical="center" wrapText="1"/>
    </xf>
    <xf numFmtId="0" fontId="22" fillId="14" borderId="1" xfId="0" applyFont="1" applyFill="1" applyBorder="1" applyAlignment="1">
      <alignment horizontal="center" vertical="center" wrapText="1"/>
    </xf>
    <xf numFmtId="0" fontId="22" fillId="14" borderId="5" xfId="0" applyFont="1" applyFill="1" applyBorder="1" applyAlignment="1">
      <alignment horizontal="center" vertical="center" wrapText="1"/>
    </xf>
    <xf numFmtId="0" fontId="22" fillId="14" borderId="12" xfId="0" applyFont="1" applyFill="1" applyBorder="1" applyAlignment="1">
      <alignment horizontal="center" vertical="center" wrapText="1"/>
    </xf>
    <xf numFmtId="0" fontId="22" fillId="13" borderId="2" xfId="0" applyFont="1" applyFill="1" applyBorder="1" applyAlignment="1">
      <alignment horizontal="center" vertical="center" wrapText="1"/>
    </xf>
    <xf numFmtId="0" fontId="22" fillId="13" borderId="6" xfId="0" applyFont="1" applyFill="1" applyBorder="1" applyAlignment="1">
      <alignment horizontal="center" vertical="center" wrapText="1"/>
    </xf>
    <xf numFmtId="0" fontId="22" fillId="13" borderId="13" xfId="0" applyFont="1" applyFill="1" applyBorder="1" applyAlignment="1">
      <alignment horizontal="center" vertical="center" wrapText="1"/>
    </xf>
    <xf numFmtId="0" fontId="22" fillId="13" borderId="53" xfId="0" applyFont="1" applyFill="1" applyBorder="1" applyAlignment="1">
      <alignment horizontal="center" vertical="center" wrapText="1"/>
    </xf>
    <xf numFmtId="0" fontId="22" fillId="13" borderId="52" xfId="0" applyFont="1" applyFill="1" applyBorder="1" applyAlignment="1">
      <alignment horizontal="center" vertical="center" wrapText="1"/>
    </xf>
    <xf numFmtId="0" fontId="22" fillId="13" borderId="3" xfId="0" applyFont="1" applyFill="1" applyBorder="1" applyAlignment="1">
      <alignment horizontal="center" vertical="center" wrapText="1"/>
    </xf>
    <xf numFmtId="0" fontId="22" fillId="13" borderId="7" xfId="0" applyFont="1" applyFill="1" applyBorder="1" applyAlignment="1">
      <alignment horizontal="center" vertical="center" wrapText="1"/>
    </xf>
    <xf numFmtId="0" fontId="22" fillId="13" borderId="14" xfId="0" applyFont="1" applyFill="1" applyBorder="1" applyAlignment="1">
      <alignment horizontal="center" vertical="center" wrapText="1"/>
    </xf>
    <xf numFmtId="49" fontId="8" fillId="2" borderId="68" xfId="0" applyNumberFormat="1" applyFont="1" applyFill="1" applyBorder="1" applyAlignment="1">
      <alignment horizontal="left" wrapText="1"/>
    </xf>
    <xf numFmtId="49" fontId="8" fillId="2" borderId="69" xfId="0" applyNumberFormat="1" applyFont="1" applyFill="1" applyBorder="1" applyAlignment="1">
      <alignment horizontal="left" wrapText="1"/>
    </xf>
    <xf numFmtId="164" fontId="4" fillId="0" borderId="130" xfId="3" applyNumberFormat="1" applyFont="1" applyFill="1" applyBorder="1" applyAlignment="1">
      <alignment horizontal="center"/>
    </xf>
    <xf numFmtId="164" fontId="4" fillId="0" borderId="131" xfId="3" applyNumberFormat="1" applyFont="1" applyFill="1" applyBorder="1" applyAlignment="1">
      <alignment horizontal="center"/>
    </xf>
    <xf numFmtId="164" fontId="4" fillId="0" borderId="132" xfId="3" applyNumberFormat="1" applyFont="1" applyFill="1" applyBorder="1" applyAlignment="1">
      <alignment horizontal="center"/>
    </xf>
    <xf numFmtId="164" fontId="4" fillId="0" borderId="133" xfId="3" applyNumberFormat="1" applyFont="1" applyFill="1" applyBorder="1" applyAlignment="1">
      <alignment horizontal="center"/>
    </xf>
    <xf numFmtId="164" fontId="4" fillId="0" borderId="125" xfId="3" applyNumberFormat="1" applyFont="1" applyFill="1" applyBorder="1" applyAlignment="1">
      <alignment horizontal="center"/>
    </xf>
    <xf numFmtId="164" fontId="4" fillId="0" borderId="126" xfId="3" applyNumberFormat="1" applyFont="1" applyFill="1" applyBorder="1" applyAlignment="1">
      <alignment horizontal="center"/>
    </xf>
    <xf numFmtId="164" fontId="4" fillId="0" borderId="17" xfId="3" applyNumberFormat="1" applyFont="1" applyFill="1" applyBorder="1" applyAlignment="1">
      <alignment horizontal="center"/>
    </xf>
    <xf numFmtId="164" fontId="4" fillId="0" borderId="21" xfId="3" applyNumberFormat="1" applyFont="1" applyFill="1" applyBorder="1" applyAlignment="1">
      <alignment horizontal="center"/>
    </xf>
    <xf numFmtId="164" fontId="4" fillId="0" borderId="67" xfId="3" applyNumberFormat="1" applyFont="1" applyFill="1" applyBorder="1" applyAlignment="1">
      <alignment horizontal="center"/>
    </xf>
    <xf numFmtId="49" fontId="6" fillId="2" borderId="83" xfId="0" applyNumberFormat="1" applyFont="1" applyFill="1" applyBorder="1" applyAlignment="1">
      <alignment horizontal="left" wrapText="1"/>
    </xf>
    <xf numFmtId="49" fontId="6" fillId="2" borderId="0" xfId="0" applyNumberFormat="1" applyFont="1" applyFill="1" applyAlignment="1">
      <alignment horizontal="left" wrapText="1"/>
    </xf>
    <xf numFmtId="49" fontId="6" fillId="2" borderId="71" xfId="0" applyNumberFormat="1" applyFont="1" applyFill="1" applyBorder="1" applyAlignment="1">
      <alignment horizontal="left" wrapText="1"/>
    </xf>
    <xf numFmtId="49" fontId="6" fillId="2" borderId="72" xfId="0" applyNumberFormat="1" applyFont="1" applyFill="1" applyBorder="1" applyAlignment="1">
      <alignment horizontal="left" wrapText="1"/>
    </xf>
    <xf numFmtId="0" fontId="22" fillId="13" borderId="25" xfId="0" applyFont="1" applyFill="1" applyBorder="1" applyAlignment="1">
      <alignment horizontal="center" vertical="center" wrapText="1"/>
    </xf>
    <xf numFmtId="0" fontId="22" fillId="13" borderId="122" xfId="0" applyFont="1" applyFill="1" applyBorder="1" applyAlignment="1">
      <alignment horizontal="center" vertical="center" wrapText="1"/>
    </xf>
    <xf numFmtId="0" fontId="22" fillId="13" borderId="123" xfId="0" applyFont="1" applyFill="1" applyBorder="1" applyAlignment="1">
      <alignment horizontal="center" vertical="center" wrapText="1"/>
    </xf>
    <xf numFmtId="0" fontId="22" fillId="13" borderId="124" xfId="0" applyFont="1" applyFill="1" applyBorder="1" applyAlignment="1">
      <alignment horizontal="center" vertical="center" wrapText="1"/>
    </xf>
    <xf numFmtId="0" fontId="22" fillId="13" borderId="32" xfId="0" applyFont="1" applyFill="1" applyBorder="1" applyAlignment="1">
      <alignment horizontal="center" vertical="center" wrapText="1"/>
    </xf>
    <xf numFmtId="0" fontId="22" fillId="13" borderId="5" xfId="0" applyFont="1" applyFill="1" applyBorder="1" applyAlignment="1">
      <alignment horizontal="center" vertical="center" wrapText="1"/>
    </xf>
    <xf numFmtId="0" fontId="22" fillId="13" borderId="22" xfId="0" applyFont="1" applyFill="1" applyBorder="1" applyAlignment="1">
      <alignment horizontal="center" vertical="center" wrapText="1"/>
    </xf>
    <xf numFmtId="0" fontId="22" fillId="13" borderId="23" xfId="0" applyFont="1" applyFill="1" applyBorder="1" applyAlignment="1">
      <alignment horizontal="center" vertical="center" wrapText="1"/>
    </xf>
    <xf numFmtId="0" fontId="22" fillId="13" borderId="10" xfId="0" applyFont="1" applyFill="1" applyBorder="1" applyAlignment="1">
      <alignment horizontal="center" vertical="center" wrapText="1"/>
    </xf>
    <xf numFmtId="49" fontId="6" fillId="2" borderId="127" xfId="0" applyNumberFormat="1" applyFont="1" applyFill="1" applyBorder="1" applyAlignment="1">
      <alignment horizontal="left" wrapText="1"/>
    </xf>
    <xf numFmtId="49" fontId="6" fillId="2" borderId="128" xfId="0" applyNumberFormat="1" applyFont="1" applyFill="1" applyBorder="1" applyAlignment="1">
      <alignment horizontal="left" wrapText="1"/>
    </xf>
    <xf numFmtId="49" fontId="8" fillId="2" borderId="83" xfId="0" applyNumberFormat="1" applyFont="1" applyFill="1" applyBorder="1" applyAlignment="1">
      <alignment horizontal="left" wrapText="1"/>
    </xf>
    <xf numFmtId="49" fontId="8" fillId="2" borderId="0" xfId="0" applyNumberFormat="1" applyFont="1" applyFill="1" applyAlignment="1">
      <alignment horizontal="left" wrapText="1"/>
    </xf>
    <xf numFmtId="0" fontId="21" fillId="13" borderId="24" xfId="0" applyFont="1" applyFill="1" applyBorder="1" applyAlignment="1">
      <alignment horizontal="center" vertical="center" wrapText="1"/>
    </xf>
    <xf numFmtId="0" fontId="21" fillId="13" borderId="25" xfId="0" applyFont="1" applyFill="1" applyBorder="1" applyAlignment="1">
      <alignment horizontal="center" vertical="center" wrapText="1"/>
    </xf>
    <xf numFmtId="0" fontId="22" fillId="13" borderId="37" xfId="0" applyFont="1" applyFill="1" applyBorder="1" applyAlignment="1">
      <alignment horizontal="center" vertical="center" wrapText="1"/>
    </xf>
    <xf numFmtId="0" fontId="22" fillId="13" borderId="38" xfId="0" applyFont="1" applyFill="1" applyBorder="1" applyAlignment="1">
      <alignment horizontal="center" vertical="center" wrapText="1"/>
    </xf>
    <xf numFmtId="0" fontId="23" fillId="13" borderId="4" xfId="0" applyFont="1" applyFill="1" applyBorder="1" applyAlignment="1">
      <alignment horizontal="center" vertical="center" wrapText="1"/>
    </xf>
    <xf numFmtId="0" fontId="23" fillId="13" borderId="0" xfId="0" applyFont="1" applyFill="1" applyAlignment="1">
      <alignment horizontal="center" vertical="center" wrapText="1"/>
    </xf>
    <xf numFmtId="164" fontId="21" fillId="13" borderId="8" xfId="3" applyNumberFormat="1" applyFont="1" applyFill="1" applyBorder="1" applyAlignment="1">
      <alignment horizontal="center" vertical="center" wrapText="1"/>
    </xf>
    <xf numFmtId="164" fontId="21" fillId="13" borderId="3" xfId="3" applyNumberFormat="1" applyFont="1" applyFill="1" applyBorder="1" applyAlignment="1">
      <alignment horizontal="center" vertical="center" wrapText="1"/>
    </xf>
    <xf numFmtId="164" fontId="21" fillId="13" borderId="4" xfId="3" applyNumberFormat="1" applyFont="1" applyFill="1" applyBorder="1" applyAlignment="1">
      <alignment horizontal="center" vertical="center" wrapText="1"/>
    </xf>
    <xf numFmtId="164" fontId="21" fillId="13" borderId="7" xfId="3" applyNumberFormat="1" applyFont="1" applyFill="1" applyBorder="1" applyAlignment="1">
      <alignment horizontal="center" vertical="center" wrapText="1"/>
    </xf>
    <xf numFmtId="164" fontId="21" fillId="13" borderId="60" xfId="3" applyNumberFormat="1" applyFont="1" applyFill="1" applyBorder="1" applyAlignment="1">
      <alignment horizontal="center" vertical="center" wrapText="1"/>
    </xf>
    <xf numFmtId="164" fontId="21" fillId="13" borderId="61" xfId="3" applyNumberFormat="1" applyFont="1" applyFill="1" applyBorder="1" applyAlignment="1">
      <alignment horizontal="center" vertical="center" wrapText="1"/>
    </xf>
    <xf numFmtId="164" fontId="22" fillId="13" borderId="40" xfId="3" applyNumberFormat="1" applyFont="1" applyFill="1" applyBorder="1" applyAlignment="1">
      <alignment horizontal="center" vertical="center" wrapText="1"/>
    </xf>
    <xf numFmtId="164" fontId="22" fillId="13" borderId="56" xfId="3" applyNumberFormat="1" applyFont="1" applyFill="1" applyBorder="1" applyAlignment="1">
      <alignment horizontal="center" vertical="center" wrapText="1"/>
    </xf>
    <xf numFmtId="164" fontId="22" fillId="13" borderId="6" xfId="3" applyNumberFormat="1" applyFont="1" applyFill="1" applyBorder="1" applyAlignment="1">
      <alignment horizontal="center" vertical="center" wrapText="1"/>
    </xf>
    <xf numFmtId="164" fontId="22" fillId="13" borderId="48" xfId="3" applyNumberFormat="1" applyFont="1" applyFill="1" applyBorder="1" applyAlignment="1">
      <alignment horizontal="center" vertical="center" wrapText="1"/>
    </xf>
    <xf numFmtId="164" fontId="6" fillId="0" borderId="17" xfId="0" applyNumberFormat="1" applyFont="1" applyBorder="1" applyAlignment="1">
      <alignment horizontal="center" vertical="center" wrapText="1"/>
    </xf>
    <xf numFmtId="49" fontId="6" fillId="2" borderId="68" xfId="0" applyNumberFormat="1" applyFont="1" applyFill="1" applyBorder="1" applyAlignment="1">
      <alignment horizontal="center" wrapText="1"/>
    </xf>
    <xf numFmtId="49" fontId="6" fillId="2" borderId="69" xfId="0" applyNumberFormat="1" applyFont="1" applyFill="1" applyBorder="1" applyAlignment="1">
      <alignment horizontal="center" wrapText="1"/>
    </xf>
    <xf numFmtId="164" fontId="6" fillId="2" borderId="69" xfId="0" applyNumberFormat="1" applyFont="1" applyFill="1" applyBorder="1" applyAlignment="1">
      <alignment horizontal="center" wrapText="1"/>
    </xf>
    <xf numFmtId="164" fontId="6" fillId="2" borderId="70" xfId="0" applyNumberFormat="1" applyFont="1" applyFill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67" xfId="0" applyFont="1" applyBorder="1" applyAlignment="1">
      <alignment horizontal="center" wrapText="1"/>
    </xf>
    <xf numFmtId="49" fontId="8" fillId="2" borderId="68" xfId="0" applyNumberFormat="1" applyFont="1" applyFill="1" applyBorder="1" applyAlignment="1">
      <alignment horizontal="center" wrapText="1"/>
    </xf>
    <xf numFmtId="49" fontId="8" fillId="2" borderId="69" xfId="0" applyNumberFormat="1" applyFont="1" applyFill="1" applyBorder="1" applyAlignment="1">
      <alignment horizontal="center" wrapText="1"/>
    </xf>
    <xf numFmtId="164" fontId="6" fillId="2" borderId="85" xfId="0" applyNumberFormat="1" applyFont="1" applyFill="1" applyBorder="1" applyAlignment="1">
      <alignment horizontal="center" vertical="center" wrapText="1"/>
    </xf>
    <xf numFmtId="164" fontId="6" fillId="2" borderId="74" xfId="0" applyNumberFormat="1" applyFont="1" applyFill="1" applyBorder="1" applyAlignment="1">
      <alignment horizontal="center" vertical="center" wrapText="1"/>
    </xf>
    <xf numFmtId="164" fontId="6" fillId="0" borderId="21" xfId="0" applyNumberFormat="1" applyFont="1" applyBorder="1" applyAlignment="1">
      <alignment horizontal="center" vertical="center" wrapText="1"/>
    </xf>
    <xf numFmtId="0" fontId="22" fillId="13" borderId="41" xfId="0" applyFont="1" applyFill="1" applyBorder="1" applyAlignment="1">
      <alignment horizontal="center" vertical="center" wrapText="1"/>
    </xf>
    <xf numFmtId="0" fontId="22" fillId="13" borderId="46" xfId="0" applyFont="1" applyFill="1" applyBorder="1" applyAlignment="1">
      <alignment horizontal="center" vertical="center" wrapText="1"/>
    </xf>
    <xf numFmtId="0" fontId="22" fillId="13" borderId="50" xfId="0" applyFont="1" applyFill="1" applyBorder="1" applyAlignment="1">
      <alignment horizontal="center" vertical="center" wrapText="1"/>
    </xf>
    <xf numFmtId="0" fontId="22" fillId="13" borderId="39" xfId="0" applyFont="1" applyFill="1" applyBorder="1" applyAlignment="1">
      <alignment horizontal="center" vertical="center" wrapText="1"/>
    </xf>
    <xf numFmtId="0" fontId="22" fillId="13" borderId="12" xfId="0" applyFont="1" applyFill="1" applyBorder="1" applyAlignment="1">
      <alignment horizontal="center" vertical="center" wrapText="1"/>
    </xf>
    <xf numFmtId="0" fontId="22" fillId="13" borderId="40" xfId="0" applyFont="1" applyFill="1" applyBorder="1" applyAlignment="1">
      <alignment horizontal="center" vertical="center" wrapText="1"/>
    </xf>
    <xf numFmtId="10" fontId="22" fillId="13" borderId="42" xfId="0" applyNumberFormat="1" applyFont="1" applyFill="1" applyBorder="1" applyAlignment="1">
      <alignment horizontal="center" vertical="center" wrapText="1"/>
    </xf>
    <xf numFmtId="10" fontId="22" fillId="13" borderId="23" xfId="0" applyNumberFormat="1" applyFont="1" applyFill="1" applyBorder="1" applyAlignment="1">
      <alignment horizontal="center" vertical="center" wrapText="1"/>
    </xf>
    <xf numFmtId="10" fontId="22" fillId="13" borderId="26" xfId="0" applyNumberFormat="1" applyFont="1" applyFill="1" applyBorder="1" applyAlignment="1">
      <alignment horizontal="center" vertical="center" wrapText="1"/>
    </xf>
    <xf numFmtId="0" fontId="23" fillId="13" borderId="43" xfId="0" applyFont="1" applyFill="1" applyBorder="1" applyAlignment="1">
      <alignment horizontal="center" vertical="center" wrapText="1"/>
    </xf>
    <xf numFmtId="0" fontId="23" fillId="13" borderId="44" xfId="0" applyFont="1" applyFill="1" applyBorder="1" applyAlignment="1">
      <alignment horizontal="center" vertical="center" wrapText="1"/>
    </xf>
    <xf numFmtId="0" fontId="23" fillId="13" borderId="45" xfId="0" applyFont="1" applyFill="1" applyBorder="1" applyAlignment="1">
      <alignment horizontal="center" vertical="center" wrapText="1"/>
    </xf>
    <xf numFmtId="0" fontId="21" fillId="13" borderId="32" xfId="0" applyFont="1" applyFill="1" applyBorder="1" applyAlignment="1">
      <alignment horizontal="center" vertical="center" wrapText="1"/>
    </xf>
    <xf numFmtId="0" fontId="21" fillId="13" borderId="33" xfId="0" applyFont="1" applyFill="1" applyBorder="1" applyAlignment="1">
      <alignment horizontal="center" vertical="center" wrapText="1"/>
    </xf>
    <xf numFmtId="0" fontId="21" fillId="13" borderId="34" xfId="0" applyFont="1" applyFill="1" applyBorder="1" applyAlignment="1">
      <alignment horizontal="center" vertical="center" wrapText="1"/>
    </xf>
    <xf numFmtId="0" fontId="21" fillId="13" borderId="15" xfId="0" applyFont="1" applyFill="1" applyBorder="1" applyAlignment="1">
      <alignment horizontal="center" vertical="center" wrapText="1"/>
    </xf>
    <xf numFmtId="0" fontId="21" fillId="13" borderId="16" xfId="0" applyFont="1" applyFill="1" applyBorder="1" applyAlignment="1">
      <alignment horizontal="center" vertical="center" wrapText="1"/>
    </xf>
    <xf numFmtId="0" fontId="21" fillId="13" borderId="2" xfId="0" applyFont="1" applyFill="1" applyBorder="1" applyAlignment="1">
      <alignment horizontal="center" vertical="center" wrapText="1"/>
    </xf>
    <xf numFmtId="0" fontId="21" fillId="13" borderId="47" xfId="0" applyFont="1" applyFill="1" applyBorder="1" applyAlignment="1">
      <alignment horizontal="center" vertical="center" wrapText="1"/>
    </xf>
    <xf numFmtId="0" fontId="21" fillId="13" borderId="6" xfId="0" applyFont="1" applyFill="1" applyBorder="1" applyAlignment="1">
      <alignment horizontal="center" vertical="center" wrapText="1"/>
    </xf>
    <xf numFmtId="0" fontId="21" fillId="13" borderId="48" xfId="0" applyFont="1" applyFill="1" applyBorder="1" applyAlignment="1">
      <alignment horizontal="center" vertical="center" wrapText="1"/>
    </xf>
    <xf numFmtId="0" fontId="21" fillId="13" borderId="13" xfId="0" applyFont="1" applyFill="1" applyBorder="1" applyAlignment="1">
      <alignment horizontal="center" vertical="center" wrapText="1"/>
    </xf>
    <xf numFmtId="0" fontId="21" fillId="13" borderId="49" xfId="0" applyFont="1" applyFill="1" applyBorder="1" applyAlignment="1">
      <alignment horizontal="center" vertical="center" wrapText="1"/>
    </xf>
    <xf numFmtId="0" fontId="22" fillId="13" borderId="30" xfId="0" applyFont="1" applyFill="1" applyBorder="1" applyAlignment="1">
      <alignment horizontal="center" vertical="center" wrapText="1"/>
    </xf>
    <xf numFmtId="0" fontId="22" fillId="13" borderId="31" xfId="0" applyFont="1" applyFill="1" applyBorder="1" applyAlignment="1">
      <alignment horizontal="center" vertical="center" wrapText="1"/>
    </xf>
    <xf numFmtId="0" fontId="22" fillId="13" borderId="29" xfId="0" applyFont="1" applyFill="1" applyBorder="1" applyAlignment="1">
      <alignment horizontal="center" vertical="center" wrapText="1"/>
    </xf>
    <xf numFmtId="0" fontId="22" fillId="13" borderId="47" xfId="0" applyFont="1" applyFill="1" applyBorder="1" applyAlignment="1">
      <alignment horizontal="center" vertical="center" wrapText="1"/>
    </xf>
    <xf numFmtId="0" fontId="22" fillId="13" borderId="48" xfId="0" applyFont="1" applyFill="1" applyBorder="1" applyAlignment="1">
      <alignment horizontal="center" vertical="center" wrapText="1"/>
    </xf>
    <xf numFmtId="0" fontId="22" fillId="14" borderId="41" xfId="0" applyFont="1" applyFill="1" applyBorder="1" applyAlignment="1">
      <alignment horizontal="center" vertical="center" wrapText="1"/>
    </xf>
    <xf numFmtId="0" fontId="22" fillId="14" borderId="46" xfId="0" applyFont="1" applyFill="1" applyBorder="1" applyAlignment="1">
      <alignment horizontal="center" vertical="center" wrapText="1"/>
    </xf>
    <xf numFmtId="0" fontId="22" fillId="14" borderId="50" xfId="0" applyFont="1" applyFill="1" applyBorder="1" applyAlignment="1">
      <alignment horizontal="center" vertical="center" wrapText="1"/>
    </xf>
    <xf numFmtId="0" fontId="22" fillId="14" borderId="39" xfId="0" applyFont="1" applyFill="1" applyBorder="1" applyAlignment="1">
      <alignment horizontal="center" vertical="center" wrapText="1"/>
    </xf>
    <xf numFmtId="0" fontId="22" fillId="14" borderId="6" xfId="0" applyFont="1" applyFill="1" applyBorder="1" applyAlignment="1">
      <alignment horizontal="center" vertical="center" wrapText="1"/>
    </xf>
    <xf numFmtId="0" fontId="22" fillId="14" borderId="42" xfId="0" applyFont="1" applyFill="1" applyBorder="1" applyAlignment="1">
      <alignment horizontal="center" vertical="center" wrapText="1"/>
    </xf>
    <xf numFmtId="0" fontId="22" fillId="14" borderId="23" xfId="0" applyFont="1" applyFill="1" applyBorder="1" applyAlignment="1">
      <alignment horizontal="center" vertical="center" wrapText="1"/>
    </xf>
    <xf numFmtId="0" fontId="22" fillId="14" borderId="26" xfId="0" applyFont="1" applyFill="1" applyBorder="1" applyAlignment="1">
      <alignment horizontal="center" vertical="center" wrapText="1"/>
    </xf>
    <xf numFmtId="0" fontId="21" fillId="14" borderId="2" xfId="0" applyFont="1" applyFill="1" applyBorder="1" applyAlignment="1">
      <alignment horizontal="center" vertical="center" wrapText="1"/>
    </xf>
    <xf numFmtId="0" fontId="21" fillId="14" borderId="25" xfId="0" applyFont="1" applyFill="1" applyBorder="1" applyAlignment="1">
      <alignment horizontal="center" vertical="center" wrapText="1"/>
    </xf>
    <xf numFmtId="0" fontId="21" fillId="14" borderId="6" xfId="0" applyFont="1" applyFill="1" applyBorder="1" applyAlignment="1">
      <alignment horizontal="center" vertical="center" wrapText="1"/>
    </xf>
    <xf numFmtId="0" fontId="21" fillId="14" borderId="0" xfId="0" applyFont="1" applyFill="1" applyAlignment="1">
      <alignment horizontal="center" vertical="center" wrapText="1"/>
    </xf>
    <xf numFmtId="0" fontId="21" fillId="14" borderId="13" xfId="0" applyFont="1" applyFill="1" applyBorder="1" applyAlignment="1">
      <alignment horizontal="center" vertical="center" wrapText="1"/>
    </xf>
    <xf numFmtId="0" fontId="21" fillId="14" borderId="15" xfId="0" applyFont="1" applyFill="1" applyBorder="1" applyAlignment="1">
      <alignment horizontal="center" vertical="center" wrapText="1"/>
    </xf>
    <xf numFmtId="0" fontId="22" fillId="14" borderId="15" xfId="0" applyFont="1" applyFill="1" applyBorder="1" applyAlignment="1">
      <alignment horizontal="center" vertical="center" wrapText="1"/>
    </xf>
    <xf numFmtId="0" fontId="22" fillId="14" borderId="2" xfId="0" applyFont="1" applyFill="1" applyBorder="1" applyAlignment="1">
      <alignment horizontal="center" vertical="center" wrapText="1"/>
    </xf>
    <xf numFmtId="0" fontId="23" fillId="14" borderId="43" xfId="0" applyFont="1" applyFill="1" applyBorder="1" applyAlignment="1">
      <alignment horizontal="center" vertical="center" wrapText="1"/>
    </xf>
    <xf numFmtId="0" fontId="23" fillId="14" borderId="44" xfId="0" applyFont="1" applyFill="1" applyBorder="1" applyAlignment="1">
      <alignment horizontal="center" vertical="center" wrapText="1"/>
    </xf>
    <xf numFmtId="49" fontId="6" fillId="2" borderId="21" xfId="0" applyNumberFormat="1" applyFont="1" applyFill="1" applyBorder="1" applyAlignment="1">
      <alignment horizontal="left" wrapText="1"/>
    </xf>
    <xf numFmtId="0" fontId="22" fillId="14" borderId="21" xfId="0" applyFont="1" applyFill="1" applyBorder="1" applyAlignment="1">
      <alignment horizontal="center" vertical="center" wrapText="1"/>
    </xf>
    <xf numFmtId="0" fontId="23" fillId="14" borderId="21" xfId="0" applyFont="1" applyFill="1" applyBorder="1" applyAlignment="1">
      <alignment horizontal="center" vertical="center" wrapText="1"/>
    </xf>
    <xf numFmtId="0" fontId="21" fillId="14" borderId="21" xfId="0" applyFont="1" applyFill="1" applyBorder="1" applyAlignment="1">
      <alignment horizontal="center" vertical="center" wrapText="1"/>
    </xf>
    <xf numFmtId="0" fontId="23" fillId="14" borderId="54" xfId="0" applyFont="1" applyFill="1" applyBorder="1" applyAlignment="1">
      <alignment horizontal="center" vertical="center" wrapText="1"/>
    </xf>
    <xf numFmtId="0" fontId="23" fillId="14" borderId="55" xfId="0" applyFont="1" applyFill="1" applyBorder="1" applyAlignment="1">
      <alignment horizontal="center" vertical="center" wrapText="1"/>
    </xf>
    <xf numFmtId="0" fontId="23" fillId="14" borderId="56" xfId="0" applyFont="1" applyFill="1" applyBorder="1" applyAlignment="1">
      <alignment horizontal="center" vertical="center" wrapText="1"/>
    </xf>
    <xf numFmtId="0" fontId="21" fillId="14" borderId="24" xfId="0" applyFont="1" applyFill="1" applyBorder="1" applyAlignment="1">
      <alignment horizontal="center" vertical="center" wrapText="1"/>
    </xf>
    <xf numFmtId="0" fontId="21" fillId="14" borderId="4" xfId="0" applyFont="1" applyFill="1" applyBorder="1" applyAlignment="1">
      <alignment horizontal="center" vertical="center" wrapText="1"/>
    </xf>
    <xf numFmtId="0" fontId="21" fillId="14" borderId="10" xfId="0" applyFont="1" applyFill="1" applyBorder="1" applyAlignment="1">
      <alignment horizontal="center" vertical="center" wrapText="1"/>
    </xf>
    <xf numFmtId="0" fontId="21" fillId="14" borderId="11" xfId="0" applyFont="1" applyFill="1" applyBorder="1" applyAlignment="1">
      <alignment horizontal="center" vertical="center" wrapText="1"/>
    </xf>
    <xf numFmtId="0" fontId="21" fillId="14" borderId="47" xfId="0" applyFont="1" applyFill="1" applyBorder="1" applyAlignment="1">
      <alignment horizontal="center" vertical="center" wrapText="1"/>
    </xf>
    <xf numFmtId="0" fontId="21" fillId="14" borderId="48" xfId="0" applyFont="1" applyFill="1" applyBorder="1" applyAlignment="1">
      <alignment horizontal="center" vertical="center" wrapText="1"/>
    </xf>
    <xf numFmtId="0" fontId="21" fillId="14" borderId="57" xfId="0" applyFont="1" applyFill="1" applyBorder="1" applyAlignment="1">
      <alignment horizontal="center" vertical="center" wrapText="1"/>
    </xf>
    <xf numFmtId="0" fontId="22" fillId="14" borderId="27" xfId="0" applyFont="1" applyFill="1" applyBorder="1" applyAlignment="1">
      <alignment horizontal="center" vertical="center" wrapText="1"/>
    </xf>
    <xf numFmtId="0" fontId="22" fillId="14" borderId="28" xfId="0" applyFont="1" applyFill="1" applyBorder="1" applyAlignment="1">
      <alignment horizontal="center" vertical="center" wrapText="1"/>
    </xf>
    <xf numFmtId="0" fontId="22" fillId="14" borderId="58" xfId="0" applyFont="1" applyFill="1" applyBorder="1" applyAlignment="1">
      <alignment horizontal="center" vertical="center" wrapText="1"/>
    </xf>
    <xf numFmtId="0" fontId="22" fillId="14" borderId="108" xfId="0" applyFont="1" applyFill="1" applyBorder="1" applyAlignment="1">
      <alignment horizontal="center" vertical="center" wrapText="1"/>
    </xf>
    <xf numFmtId="0" fontId="22" fillId="14" borderId="109" xfId="0" applyFont="1" applyFill="1" applyBorder="1" applyAlignment="1">
      <alignment horizontal="center" vertical="center" wrapText="1"/>
    </xf>
    <xf numFmtId="0" fontId="22" fillId="14" borderId="110" xfId="0" applyFont="1" applyFill="1" applyBorder="1" applyAlignment="1">
      <alignment horizontal="center" vertical="center" wrapText="1"/>
    </xf>
    <xf numFmtId="0" fontId="22" fillId="14" borderId="111" xfId="0" applyFont="1" applyFill="1" applyBorder="1" applyAlignment="1">
      <alignment horizontal="center" vertical="center" wrapText="1"/>
    </xf>
    <xf numFmtId="0" fontId="22" fillId="14" borderId="18" xfId="0" applyFont="1" applyFill="1" applyBorder="1" applyAlignment="1">
      <alignment horizontal="center" vertical="center" wrapText="1"/>
    </xf>
    <xf numFmtId="0" fontId="22" fillId="14" borderId="112" xfId="0" applyFont="1" applyFill="1" applyBorder="1" applyAlignment="1">
      <alignment horizontal="center" vertical="center" wrapText="1"/>
    </xf>
    <xf numFmtId="0" fontId="22" fillId="14" borderId="115" xfId="0" applyFont="1" applyFill="1" applyBorder="1" applyAlignment="1">
      <alignment horizontal="center" vertical="center" wrapText="1"/>
    </xf>
    <xf numFmtId="0" fontId="22" fillId="14" borderId="119" xfId="0" applyFont="1" applyFill="1" applyBorder="1" applyAlignment="1">
      <alignment horizontal="center" vertical="center" wrapText="1"/>
    </xf>
    <xf numFmtId="0" fontId="22" fillId="14" borderId="21" xfId="0" applyFont="1" applyFill="1" applyBorder="1" applyAlignment="1">
      <alignment horizontal="center" wrapText="1"/>
    </xf>
    <xf numFmtId="0" fontId="22" fillId="14" borderId="113" xfId="0" applyFont="1" applyFill="1" applyBorder="1" applyAlignment="1">
      <alignment horizontal="center" vertical="center" wrapText="1"/>
    </xf>
    <xf numFmtId="0" fontId="22" fillId="14" borderId="114" xfId="0" applyFont="1" applyFill="1" applyBorder="1" applyAlignment="1">
      <alignment horizontal="center" vertical="center" wrapText="1"/>
    </xf>
    <xf numFmtId="0" fontId="22" fillId="14" borderId="116" xfId="0" applyFont="1" applyFill="1" applyBorder="1" applyAlignment="1">
      <alignment horizontal="center" vertical="center" wrapText="1"/>
    </xf>
    <xf numFmtId="0" fontId="22" fillId="14" borderId="117" xfId="0" applyFont="1" applyFill="1" applyBorder="1" applyAlignment="1">
      <alignment horizontal="center" vertical="center" wrapText="1"/>
    </xf>
    <xf numFmtId="0" fontId="22" fillId="14" borderId="118" xfId="0" applyFont="1" applyFill="1" applyBorder="1" applyAlignment="1">
      <alignment horizontal="center" vertical="center" wrapText="1"/>
    </xf>
    <xf numFmtId="0" fontId="23" fillId="14" borderId="76" xfId="0" applyFont="1" applyFill="1" applyBorder="1" applyAlignment="1">
      <alignment horizontal="center" vertical="center" wrapText="1"/>
    </xf>
    <xf numFmtId="0" fontId="23" fillId="14" borderId="77" xfId="0" applyFont="1" applyFill="1" applyBorder="1" applyAlignment="1">
      <alignment horizontal="center" vertical="center" wrapText="1"/>
    </xf>
    <xf numFmtId="0" fontId="21" fillId="14" borderId="79" xfId="0" applyFont="1" applyFill="1" applyBorder="1" applyAlignment="1">
      <alignment horizontal="center" vertical="center" wrapText="1"/>
    </xf>
    <xf numFmtId="0" fontId="22" fillId="14" borderId="107" xfId="0" applyFont="1" applyFill="1" applyBorder="1" applyAlignment="1">
      <alignment horizontal="center" vertical="center" wrapText="1"/>
    </xf>
    <xf numFmtId="0" fontId="22" fillId="14" borderId="84" xfId="0" applyFont="1" applyFill="1" applyBorder="1" applyAlignment="1">
      <alignment horizontal="center" vertical="center" wrapText="1"/>
    </xf>
    <xf numFmtId="0" fontId="22" fillId="14" borderId="73" xfId="0" applyFont="1" applyFill="1" applyBorder="1" applyAlignment="1">
      <alignment horizontal="center" vertical="center" wrapText="1"/>
    </xf>
    <xf numFmtId="49" fontId="37" fillId="2" borderId="68" xfId="0" applyNumberFormat="1" applyFont="1" applyFill="1" applyBorder="1" applyAlignment="1">
      <alignment horizontal="center" wrapText="1"/>
    </xf>
    <xf numFmtId="49" fontId="37" fillId="2" borderId="69" xfId="0" applyNumberFormat="1" applyFont="1" applyFill="1" applyBorder="1" applyAlignment="1">
      <alignment horizontal="center" wrapText="1"/>
    </xf>
    <xf numFmtId="49" fontId="37" fillId="2" borderId="21" xfId="0" applyNumberFormat="1" applyFont="1" applyFill="1" applyBorder="1" applyAlignment="1">
      <alignment horizontal="center" wrapText="1"/>
    </xf>
    <xf numFmtId="0" fontId="22" fillId="14" borderId="88" xfId="0" applyFont="1" applyFill="1" applyBorder="1" applyAlignment="1">
      <alignment horizontal="center" vertical="center" wrapText="1"/>
    </xf>
    <xf numFmtId="0" fontId="22" fillId="14" borderId="91" xfId="0" applyFont="1" applyFill="1" applyBorder="1" applyAlignment="1">
      <alignment horizontal="center" vertical="center" wrapText="1"/>
    </xf>
    <xf numFmtId="49" fontId="38" fillId="2" borderId="68" xfId="0" applyNumberFormat="1" applyFont="1" applyFill="1" applyBorder="1" applyAlignment="1">
      <alignment horizontal="center" wrapText="1"/>
    </xf>
    <xf numFmtId="49" fontId="38" fillId="2" borderId="69" xfId="0" applyNumberFormat="1" applyFont="1" applyFill="1" applyBorder="1" applyAlignment="1">
      <alignment horizontal="center" wrapText="1"/>
    </xf>
    <xf numFmtId="0" fontId="22" fillId="14" borderId="89" xfId="0" applyFont="1" applyFill="1" applyBorder="1" applyAlignment="1">
      <alignment horizontal="center" vertical="center" wrapText="1"/>
    </xf>
    <xf numFmtId="0" fontId="22" fillId="14" borderId="93" xfId="0" applyFont="1" applyFill="1" applyBorder="1" applyAlignment="1">
      <alignment horizontal="center" vertical="center" wrapText="1"/>
    </xf>
    <xf numFmtId="0" fontId="22" fillId="14" borderId="100" xfId="0" applyFont="1" applyFill="1" applyBorder="1" applyAlignment="1">
      <alignment horizontal="center" vertical="center" wrapText="1"/>
    </xf>
    <xf numFmtId="0" fontId="22" fillId="14" borderId="90" xfId="0" applyFont="1" applyFill="1" applyBorder="1" applyAlignment="1">
      <alignment horizontal="center" vertical="center" wrapText="1"/>
    </xf>
    <xf numFmtId="0" fontId="22" fillId="14" borderId="30" xfId="0" applyFont="1" applyFill="1" applyBorder="1" applyAlignment="1">
      <alignment horizontal="center" vertical="center" wrapText="1"/>
    </xf>
    <xf numFmtId="0" fontId="22" fillId="14" borderId="104" xfId="0" applyFont="1" applyFill="1" applyBorder="1" applyAlignment="1">
      <alignment horizontal="center" vertical="center" wrapText="1"/>
    </xf>
    <xf numFmtId="0" fontId="21" fillId="14" borderId="105" xfId="0" applyFont="1" applyFill="1" applyBorder="1" applyAlignment="1">
      <alignment horizontal="center" vertical="center" wrapText="1"/>
    </xf>
    <xf numFmtId="0" fontId="21" fillId="14" borderId="7" xfId="0" applyFont="1" applyFill="1" applyBorder="1" applyAlignment="1">
      <alignment horizontal="center" vertical="center" wrapText="1"/>
    </xf>
    <xf numFmtId="0" fontId="21" fillId="14" borderId="34" xfId="0" applyFont="1" applyFill="1" applyBorder="1" applyAlignment="1">
      <alignment horizontal="center" vertical="center" wrapText="1"/>
    </xf>
    <xf numFmtId="0" fontId="21" fillId="14" borderId="106" xfId="0" applyFont="1" applyFill="1" applyBorder="1" applyAlignment="1">
      <alignment horizontal="center" vertical="center" wrapText="1"/>
    </xf>
    <xf numFmtId="0" fontId="23" fillId="14" borderId="94" xfId="0" applyFont="1" applyFill="1" applyBorder="1" applyAlignment="1">
      <alignment horizontal="center" vertical="center" wrapText="1"/>
    </xf>
    <xf numFmtId="0" fontId="23" fillId="14" borderId="95" xfId="0" applyFont="1" applyFill="1" applyBorder="1" applyAlignment="1">
      <alignment horizontal="center" vertical="center" wrapText="1"/>
    </xf>
    <xf numFmtId="0" fontId="23" fillId="14" borderId="96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 textRotation="90" wrapText="1"/>
    </xf>
    <xf numFmtId="0" fontId="13" fillId="5" borderId="18" xfId="0" applyFont="1" applyFill="1" applyBorder="1" applyAlignment="1">
      <alignment horizontal="center" vertical="center" textRotation="90" wrapText="1"/>
    </xf>
    <xf numFmtId="0" fontId="10" fillId="4" borderId="0" xfId="0" applyFont="1" applyFill="1" applyAlignment="1">
      <alignment horizontal="center"/>
    </xf>
    <xf numFmtId="0" fontId="14" fillId="5" borderId="120" xfId="0" applyFont="1" applyFill="1" applyBorder="1" applyAlignment="1">
      <alignment horizontal="center" vertical="center"/>
    </xf>
    <xf numFmtId="0" fontId="14" fillId="5" borderId="121" xfId="0" applyFont="1" applyFill="1" applyBorder="1" applyAlignment="1">
      <alignment horizontal="center" vertical="center"/>
    </xf>
    <xf numFmtId="0" fontId="4" fillId="11" borderId="21" xfId="0" applyFont="1" applyFill="1" applyBorder="1" applyAlignment="1">
      <alignment horizontal="center" wrapText="1"/>
    </xf>
    <xf numFmtId="0" fontId="5" fillId="11" borderId="21" xfId="0" applyFont="1" applyFill="1" applyBorder="1" applyAlignment="1">
      <alignment horizontal="center" wrapText="1"/>
    </xf>
    <xf numFmtId="0" fontId="4" fillId="11" borderId="17" xfId="0" applyFont="1" applyFill="1" applyBorder="1" applyAlignment="1">
      <alignment horizontal="center" wrapText="1"/>
    </xf>
    <xf numFmtId="0" fontId="8" fillId="11" borderId="70" xfId="0" applyFont="1" applyFill="1" applyBorder="1" applyAlignment="1">
      <alignment horizontal="center" vertical="center" wrapText="1"/>
    </xf>
    <xf numFmtId="0" fontId="4" fillId="11" borderId="67" xfId="0" applyFont="1" applyFill="1" applyBorder="1" applyAlignment="1">
      <alignment horizontal="center" wrapText="1"/>
    </xf>
    <xf numFmtId="0" fontId="0" fillId="11" borderId="17" xfId="0" applyFill="1" applyBorder="1" applyAlignment="1">
      <alignment horizontal="center"/>
    </xf>
    <xf numFmtId="0" fontId="5" fillId="11" borderId="17" xfId="0" applyFont="1" applyFill="1" applyBorder="1" applyAlignment="1">
      <alignment horizontal="center" wrapText="1"/>
    </xf>
    <xf numFmtId="0" fontId="8" fillId="11" borderId="70" xfId="0" applyFont="1" applyFill="1" applyBorder="1" applyAlignment="1">
      <alignment horizontal="center" wrapText="1"/>
    </xf>
    <xf numFmtId="0" fontId="2" fillId="11" borderId="67" xfId="0" applyFont="1" applyFill="1" applyBorder="1" applyAlignment="1">
      <alignment horizontal="center" wrapText="1"/>
    </xf>
    <xf numFmtId="0" fontId="2" fillId="11" borderId="17" xfId="0" applyFont="1" applyFill="1" applyBorder="1" applyAlignment="1">
      <alignment horizontal="center" wrapText="1"/>
    </xf>
    <xf numFmtId="0" fontId="6" fillId="11" borderId="70" xfId="0" applyFont="1" applyFill="1" applyBorder="1" applyAlignment="1">
      <alignment horizontal="center" wrapText="1"/>
    </xf>
  </cellXfs>
  <cellStyles count="8">
    <cellStyle name="Millares" xfId="1" builtinId="3"/>
    <cellStyle name="Millares 3" xfId="3"/>
    <cellStyle name="Normal" xfId="0" builtinId="0"/>
    <cellStyle name="Normal_Actividad general_Actividad general" xfId="4"/>
    <cellStyle name="Normal_Actividad general_PLANILLA PARA EVALUAR IAAPS 2010_catastrofe oficial" xfId="5"/>
    <cellStyle name="Normal_POBL REG 2009" xfId="7"/>
    <cellStyle name="Porcentaje" xfId="2" builtinId="5"/>
    <cellStyle name="Porcentaje 2" xfId="6"/>
  </cellStyles>
  <dxfs count="23">
    <dxf>
      <font>
        <condense val="0"/>
        <extend val="0"/>
        <color indexed="18"/>
      </font>
    </dxf>
    <dxf>
      <font>
        <condense val="0"/>
        <extend val="0"/>
        <color indexed="18"/>
      </font>
    </dxf>
    <dxf>
      <font>
        <condense val="0"/>
        <extend val="0"/>
        <color indexed="18"/>
      </font>
    </dxf>
    <dxf>
      <font>
        <condense val="0"/>
        <extend val="0"/>
        <color indexed="18"/>
      </font>
    </dxf>
    <dxf>
      <font>
        <condense val="0"/>
        <extend val="0"/>
        <color indexed="18"/>
      </font>
    </dxf>
    <dxf>
      <font>
        <b/>
        <i val="0"/>
        <color rgb="FF00B050"/>
      </font>
      <numFmt numFmtId="14" formatCode="0.00%"/>
    </dxf>
    <dxf>
      <font>
        <b/>
        <i val="0"/>
        <color rgb="FF00B050"/>
      </font>
      <numFmt numFmtId="14" formatCode="0.00%"/>
    </dxf>
    <dxf>
      <font>
        <b/>
        <i val="0"/>
        <color rgb="FF00B050"/>
      </font>
      <numFmt numFmtId="14" formatCode="0.00%"/>
    </dxf>
    <dxf>
      <font>
        <b/>
        <i val="0"/>
        <color rgb="FF00B050"/>
      </font>
      <numFmt numFmtId="14" formatCode="0.00%"/>
    </dxf>
    <dxf>
      <font>
        <b/>
        <i val="0"/>
        <color rgb="FF00B050"/>
      </font>
      <numFmt numFmtId="14" formatCode="0.00%"/>
    </dxf>
    <dxf>
      <font>
        <b/>
        <i val="0"/>
        <color rgb="FF00B050"/>
      </font>
      <numFmt numFmtId="14" formatCode="0.00%"/>
    </dxf>
    <dxf>
      <font>
        <b/>
        <i val="0"/>
        <color rgb="FF00B050"/>
      </font>
      <numFmt numFmtId="14" formatCode="0.00%"/>
    </dxf>
    <dxf>
      <font>
        <b/>
        <i val="0"/>
        <color rgb="FF00B050"/>
      </font>
      <numFmt numFmtId="14" formatCode="0.00%"/>
    </dxf>
    <dxf>
      <font>
        <b/>
        <i val="0"/>
        <color rgb="FF00B05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00B05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00B05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00B050"/>
      </font>
      <numFmt numFmtId="14" formatCode="0.00%"/>
    </dxf>
    <dxf>
      <font>
        <b/>
        <i val="0"/>
        <color rgb="FF00B05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00B050"/>
      </font>
      <numFmt numFmtId="14" formatCode="0.00%"/>
    </dxf>
  </dxfs>
  <tableStyles count="1" defaultTableStyle="TableStyleMedium2" defaultPivotStyle="PivotStyleLight16">
    <tableStyle name="Estilo de segmentación de datos 1" pivot="0" table="0" count="0"/>
  </tableStyles>
  <extLst>
    <ext xmlns:x14="http://schemas.microsoft.com/office/spreadsheetml/2009/9/main" uri="{EB79DEF2-80B8-43e5-95BD-54CBDDF9020C}">
      <x14:slicerStyles defaultSlicerStyle="SlicerStyleLight1">
        <x14:slicerStyle name="Estilo de segmentación de datos 1"/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.125.235\estadisticas\Archivos_REM\2022\Indicadores\Metas%20Sanitarias\Datos%20Metas%20Sanitarias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.125.235\estadisticas\Documents%20and%20Settings\gerices\Configuraci&#243;n%20local\Archivos%20temporales%20de%20Internet\OLK2A\1er%20corte%20IAAPS%202009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um 1 2021"/>
      <sheetName val="Den 1 2021"/>
      <sheetName val="Num 1"/>
      <sheetName val="Den 1"/>
      <sheetName val="Num 2"/>
      <sheetName val="Num 3A"/>
      <sheetName val="Num 3B"/>
      <sheetName val="Num 4A"/>
      <sheetName val="Num 4B"/>
      <sheetName val="Den 4B"/>
      <sheetName val="Num 5"/>
      <sheetName val="Num 6"/>
      <sheetName val="Den 6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6</v>
          </cell>
          <cell r="I4">
            <v>12</v>
          </cell>
          <cell r="J4" t="str">
            <v>Total general</v>
          </cell>
        </row>
        <row r="5">
          <cell r="G5" t="str">
            <v>04101-LA SERENA</v>
          </cell>
          <cell r="H5">
            <v>16173</v>
          </cell>
          <cell r="I5">
            <v>17708</v>
          </cell>
          <cell r="J5">
            <v>33881</v>
          </cell>
        </row>
        <row r="6">
          <cell r="G6" t="str">
            <v>105100-HOSPITAL LA SERENA</v>
          </cell>
          <cell r="H6">
            <v>1062</v>
          </cell>
          <cell r="I6">
            <v>1088</v>
          </cell>
          <cell r="J6">
            <v>2150</v>
          </cell>
        </row>
        <row r="7">
          <cell r="G7" t="str">
            <v>105300-CES. CARDENAL CARO</v>
          </cell>
          <cell r="H7">
            <v>2982</v>
          </cell>
          <cell r="I7">
            <v>3034</v>
          </cell>
          <cell r="J7">
            <v>6016</v>
          </cell>
        </row>
        <row r="8">
          <cell r="G8" t="str">
            <v>105301-CES. LAS COMPAÑIAS</v>
          </cell>
          <cell r="H8">
            <v>1558</v>
          </cell>
          <cell r="I8">
            <v>1940</v>
          </cell>
          <cell r="J8">
            <v>3498</v>
          </cell>
        </row>
        <row r="9">
          <cell r="G9" t="str">
            <v>105302-CES. PEDRO AGUIRRE C.</v>
          </cell>
          <cell r="H9">
            <v>2319</v>
          </cell>
          <cell r="I9">
            <v>2592</v>
          </cell>
          <cell r="J9">
            <v>4911</v>
          </cell>
        </row>
        <row r="10">
          <cell r="G10" t="str">
            <v>105313-CES. SCHAFFHAUSER</v>
          </cell>
          <cell r="H10">
            <v>3085</v>
          </cell>
          <cell r="I10">
            <v>3411</v>
          </cell>
          <cell r="J10">
            <v>6496</v>
          </cell>
        </row>
        <row r="11">
          <cell r="G11" t="str">
            <v>105319-CES. CARDENAL R.S.H.</v>
          </cell>
          <cell r="H11">
            <v>1621</v>
          </cell>
          <cell r="I11">
            <v>1795</v>
          </cell>
          <cell r="J11">
            <v>3416</v>
          </cell>
        </row>
        <row r="12">
          <cell r="G12" t="str">
            <v>105325-CESFAM JUAN PABLO II</v>
          </cell>
          <cell r="H12">
            <v>1879</v>
          </cell>
          <cell r="I12">
            <v>2146</v>
          </cell>
          <cell r="J12">
            <v>4025</v>
          </cell>
        </row>
        <row r="13">
          <cell r="G13" t="str">
            <v xml:space="preserve">105400-P.S.R. ALGARROBITO            </v>
          </cell>
          <cell r="H13">
            <v>730</v>
          </cell>
          <cell r="I13">
            <v>674</v>
          </cell>
          <cell r="J13">
            <v>1404</v>
          </cell>
        </row>
        <row r="14">
          <cell r="G14" t="str">
            <v>105701-CECOF VILLA ALEMANIA</v>
          </cell>
          <cell r="H14">
            <v>293</v>
          </cell>
          <cell r="I14">
            <v>341</v>
          </cell>
          <cell r="J14">
            <v>634</v>
          </cell>
        </row>
        <row r="15">
          <cell r="G15" t="str">
            <v>105702-CECOF VILLA LAMBERT</v>
          </cell>
          <cell r="H15">
            <v>342</v>
          </cell>
          <cell r="I15">
            <v>347</v>
          </cell>
          <cell r="J15">
            <v>689</v>
          </cell>
        </row>
        <row r="16">
          <cell r="G16" t="str">
            <v>200402-CECOF ARCOS DE PINAMAR</v>
          </cell>
          <cell r="H16">
            <v>302</v>
          </cell>
          <cell r="I16">
            <v>340</v>
          </cell>
          <cell r="J16">
            <v>642</v>
          </cell>
        </row>
        <row r="17">
          <cell r="G17" t="str">
            <v>04102-COQUIMBO</v>
          </cell>
          <cell r="H17">
            <v>21457</v>
          </cell>
          <cell r="I17">
            <v>22840</v>
          </cell>
          <cell r="J17">
            <v>44297</v>
          </cell>
        </row>
        <row r="18">
          <cell r="G18" t="str">
            <v>105101-HOSPITAL COQUIMBO</v>
          </cell>
          <cell r="H18">
            <v>1141</v>
          </cell>
          <cell r="I18">
            <v>1153</v>
          </cell>
          <cell r="J18">
            <v>2294</v>
          </cell>
        </row>
        <row r="19">
          <cell r="G19" t="str">
            <v>105303-CES. SAN JUAN</v>
          </cell>
          <cell r="H19">
            <v>2665</v>
          </cell>
          <cell r="I19">
            <v>2706</v>
          </cell>
          <cell r="J19">
            <v>5371</v>
          </cell>
        </row>
        <row r="20">
          <cell r="G20" t="str">
            <v>105304-CES. SANTA CECILIA</v>
          </cell>
          <cell r="H20">
            <v>2722</v>
          </cell>
          <cell r="I20">
            <v>2974</v>
          </cell>
          <cell r="J20">
            <v>5696</v>
          </cell>
        </row>
        <row r="21">
          <cell r="G21" t="str">
            <v>105305-CES. TIERRAS BLANCAS</v>
          </cell>
          <cell r="H21">
            <v>4240</v>
          </cell>
          <cell r="I21">
            <v>4150</v>
          </cell>
          <cell r="J21">
            <v>8390</v>
          </cell>
        </row>
        <row r="22">
          <cell r="G22" t="str">
            <v>105321-CES. RURAL  TONGOY</v>
          </cell>
          <cell r="H22">
            <v>901</v>
          </cell>
          <cell r="I22">
            <v>984</v>
          </cell>
          <cell r="J22">
            <v>1885</v>
          </cell>
        </row>
        <row r="23">
          <cell r="G23" t="str">
            <v>105323-CES. DR. SERGIO AGUILAR</v>
          </cell>
          <cell r="H23">
            <v>3811</v>
          </cell>
          <cell r="I23">
            <v>4086</v>
          </cell>
          <cell r="J23">
            <v>7897</v>
          </cell>
        </row>
        <row r="24">
          <cell r="G24" t="str">
            <v>200273-CECOF PUNTA MIRA</v>
          </cell>
          <cell r="H24">
            <v>449</v>
          </cell>
          <cell r="I24">
            <v>441</v>
          </cell>
          <cell r="J24">
            <v>890</v>
          </cell>
        </row>
        <row r="25">
          <cell r="G25" t="str">
            <v>200494-CESFAM EL SAUCE</v>
          </cell>
          <cell r="H25">
            <v>1593</v>
          </cell>
          <cell r="I25">
            <v>1787</v>
          </cell>
          <cell r="J25">
            <v>3380</v>
          </cell>
        </row>
        <row r="26">
          <cell r="G26" t="str">
            <v>200499-CESFAM PAN DE AZÚCAR</v>
          </cell>
          <cell r="H26">
            <v>1569</v>
          </cell>
          <cell r="I26">
            <v>1736</v>
          </cell>
          <cell r="J26">
            <v>3305</v>
          </cell>
        </row>
        <row r="27">
          <cell r="G27" t="str">
            <v>200607-CESFAM LILA CORTES</v>
          </cell>
          <cell r="H27">
            <v>2366</v>
          </cell>
          <cell r="I27">
            <v>2823</v>
          </cell>
          <cell r="J27">
            <v>5189</v>
          </cell>
        </row>
        <row r="28">
          <cell r="G28" t="str">
            <v>04103-ANDACOLLO</v>
          </cell>
          <cell r="H28">
            <v>1400</v>
          </cell>
          <cell r="I28">
            <v>1452</v>
          </cell>
          <cell r="J28">
            <v>2852</v>
          </cell>
        </row>
        <row r="29">
          <cell r="G29" t="str">
            <v>105106-HOSPITAL ANDACOLLO</v>
          </cell>
          <cell r="H29">
            <v>1400</v>
          </cell>
          <cell r="I29">
            <v>1452</v>
          </cell>
          <cell r="J29">
            <v>2852</v>
          </cell>
        </row>
        <row r="30">
          <cell r="G30" t="str">
            <v>04104-LA HIGUERA</v>
          </cell>
          <cell r="H30">
            <v>520</v>
          </cell>
          <cell r="I30">
            <v>563</v>
          </cell>
          <cell r="J30">
            <v>1083</v>
          </cell>
        </row>
        <row r="31">
          <cell r="G31" t="str">
            <v>105314-CES. LA HIGUERA</v>
          </cell>
          <cell r="H31">
            <v>520</v>
          </cell>
          <cell r="I31">
            <v>563</v>
          </cell>
          <cell r="J31">
            <v>1083</v>
          </cell>
        </row>
        <row r="32">
          <cell r="G32" t="str">
            <v>04105-PAIHUANO</v>
          </cell>
          <cell r="H32">
            <v>779</v>
          </cell>
          <cell r="I32">
            <v>779</v>
          </cell>
          <cell r="J32">
            <v>1558</v>
          </cell>
        </row>
        <row r="33">
          <cell r="G33" t="str">
            <v>105306-CES. PAIHUANO</v>
          </cell>
          <cell r="H33">
            <v>779</v>
          </cell>
          <cell r="I33">
            <v>779</v>
          </cell>
          <cell r="J33">
            <v>1558</v>
          </cell>
        </row>
        <row r="34">
          <cell r="G34" t="str">
            <v>04106-VICUÑA</v>
          </cell>
          <cell r="H34">
            <v>3149</v>
          </cell>
          <cell r="I34">
            <v>3382</v>
          </cell>
          <cell r="J34">
            <v>6531</v>
          </cell>
        </row>
        <row r="35">
          <cell r="G35" t="str">
            <v>105107-HOSPITAL VICUÑA</v>
          </cell>
          <cell r="H35">
            <v>1077</v>
          </cell>
          <cell r="I35">
            <v>1049</v>
          </cell>
          <cell r="J35">
            <v>2126</v>
          </cell>
        </row>
        <row r="36">
          <cell r="G36" t="str">
            <v>105467-P.S.R. DIAGUITAS</v>
          </cell>
          <cell r="H36">
            <v>2072</v>
          </cell>
          <cell r="I36">
            <v>2333</v>
          </cell>
          <cell r="J36">
            <v>4405</v>
          </cell>
        </row>
        <row r="37">
          <cell r="G37" t="str">
            <v>04201-ILLAPEL</v>
          </cell>
          <cell r="H37">
            <v>4353</v>
          </cell>
          <cell r="I37">
            <v>4371</v>
          </cell>
          <cell r="J37">
            <v>8724</v>
          </cell>
        </row>
        <row r="38">
          <cell r="G38" t="str">
            <v>105103-HOSPITAL ILLAPEL</v>
          </cell>
          <cell r="H38">
            <v>650</v>
          </cell>
          <cell r="I38">
            <v>670</v>
          </cell>
          <cell r="J38">
            <v>1320</v>
          </cell>
        </row>
        <row r="39">
          <cell r="G39" t="str">
            <v>105326-CESFAM SAN RAFAEL</v>
          </cell>
          <cell r="H39">
            <v>846</v>
          </cell>
          <cell r="I39">
            <v>897</v>
          </cell>
          <cell r="J39">
            <v>1743</v>
          </cell>
        </row>
        <row r="40">
          <cell r="G40" t="str">
            <v xml:space="preserve">105443-P.S.R. CARCAMO                   </v>
          </cell>
          <cell r="H40">
            <v>1257</v>
          </cell>
          <cell r="I40">
            <v>1268</v>
          </cell>
          <cell r="J40">
            <v>2525</v>
          </cell>
        </row>
        <row r="41">
          <cell r="G41" t="str">
            <v>200366-CESFAM URBANO II</v>
          </cell>
          <cell r="H41">
            <v>1600</v>
          </cell>
          <cell r="I41">
            <v>1536</v>
          </cell>
          <cell r="J41">
            <v>3136</v>
          </cell>
        </row>
        <row r="42">
          <cell r="G42" t="str">
            <v>04202-CANELA</v>
          </cell>
          <cell r="H42">
            <v>1184</v>
          </cell>
          <cell r="I42">
            <v>1183</v>
          </cell>
          <cell r="J42">
            <v>2367</v>
          </cell>
        </row>
        <row r="43">
          <cell r="G43" t="str">
            <v>105309-CES. RURAL CANELA</v>
          </cell>
          <cell r="H43">
            <v>1184</v>
          </cell>
          <cell r="I43">
            <v>1183</v>
          </cell>
          <cell r="J43">
            <v>2367</v>
          </cell>
        </row>
        <row r="44">
          <cell r="G44" t="str">
            <v>04203-LOS VILOS</v>
          </cell>
          <cell r="H44">
            <v>2201</v>
          </cell>
          <cell r="I44">
            <v>2389</v>
          </cell>
          <cell r="J44">
            <v>4590</v>
          </cell>
        </row>
        <row r="45">
          <cell r="G45" t="str">
            <v>105108-HOSPITAL LOS VILOS</v>
          </cell>
          <cell r="H45">
            <v>1380</v>
          </cell>
          <cell r="I45">
            <v>1488</v>
          </cell>
          <cell r="J45">
            <v>2868</v>
          </cell>
        </row>
        <row r="46">
          <cell r="G46" t="str">
            <v xml:space="preserve">105478-P.S.R. CAIMANES                   </v>
          </cell>
          <cell r="H46">
            <v>821</v>
          </cell>
          <cell r="I46">
            <v>901</v>
          </cell>
          <cell r="J46">
            <v>1722</v>
          </cell>
        </row>
        <row r="47">
          <cell r="G47" t="str">
            <v>04204-SALAMANCA</v>
          </cell>
          <cell r="H47">
            <v>4135</v>
          </cell>
          <cell r="I47">
            <v>4262</v>
          </cell>
          <cell r="J47">
            <v>8397</v>
          </cell>
        </row>
        <row r="48">
          <cell r="G48" t="str">
            <v>105104-HOSPITAL SALAMANCA</v>
          </cell>
          <cell r="H48">
            <v>1792</v>
          </cell>
          <cell r="I48">
            <v>1789</v>
          </cell>
          <cell r="J48">
            <v>3581</v>
          </cell>
        </row>
        <row r="49">
          <cell r="G49" t="str">
            <v xml:space="preserve">105452-P.S.R. CUNCUMEN                 </v>
          </cell>
          <cell r="H49">
            <v>2343</v>
          </cell>
          <cell r="I49">
            <v>2473</v>
          </cell>
          <cell r="J49">
            <v>4816</v>
          </cell>
        </row>
        <row r="50">
          <cell r="G50" t="str">
            <v>04301-OVALLE</v>
          </cell>
          <cell r="H50">
            <v>10607</v>
          </cell>
          <cell r="I50">
            <v>10543</v>
          </cell>
          <cell r="J50">
            <v>21150</v>
          </cell>
        </row>
        <row r="51">
          <cell r="G51" t="str">
            <v>105102-HOSPITAL OVALLE</v>
          </cell>
          <cell r="H51">
            <v>797</v>
          </cell>
          <cell r="I51">
            <v>839</v>
          </cell>
          <cell r="J51">
            <v>1636</v>
          </cell>
        </row>
        <row r="52">
          <cell r="G52" t="str">
            <v>105315-CES. RURAL C. DE TAMAYA</v>
          </cell>
          <cell r="H52">
            <v>955</v>
          </cell>
          <cell r="I52">
            <v>1015</v>
          </cell>
          <cell r="J52">
            <v>1970</v>
          </cell>
        </row>
        <row r="53">
          <cell r="G53" t="str">
            <v>105317-CES. JORGE JORDAN D.</v>
          </cell>
          <cell r="H53">
            <v>2532</v>
          </cell>
          <cell r="I53">
            <v>2787</v>
          </cell>
          <cell r="J53">
            <v>5319</v>
          </cell>
        </row>
        <row r="54">
          <cell r="G54" t="str">
            <v>105322-CES. MARCOS MACUADA</v>
          </cell>
          <cell r="H54">
            <v>2318</v>
          </cell>
          <cell r="I54">
            <v>2396</v>
          </cell>
          <cell r="J54">
            <v>4714</v>
          </cell>
        </row>
        <row r="55">
          <cell r="G55" t="str">
            <v>105324-CES. SOTAQUI</v>
          </cell>
          <cell r="H55">
            <v>627</v>
          </cell>
          <cell r="J55">
            <v>627</v>
          </cell>
        </row>
        <row r="56">
          <cell r="G56" t="str">
            <v>105415-P.S.R. BARRAZA</v>
          </cell>
          <cell r="H56">
            <v>734</v>
          </cell>
          <cell r="I56">
            <v>806</v>
          </cell>
          <cell r="J56">
            <v>1540</v>
          </cell>
        </row>
        <row r="57">
          <cell r="G57" t="str">
            <v>105722-CECOF SAN JOSE DE LA DEHESA</v>
          </cell>
          <cell r="H57">
            <v>501</v>
          </cell>
          <cell r="I57">
            <v>556</v>
          </cell>
          <cell r="J57">
            <v>1057</v>
          </cell>
        </row>
        <row r="58">
          <cell r="G58" t="str">
            <v>105723-CECOF LIMARI</v>
          </cell>
          <cell r="H58">
            <v>134</v>
          </cell>
          <cell r="J58">
            <v>134</v>
          </cell>
        </row>
        <row r="59">
          <cell r="G59" t="str">
            <v>200258-CECOF LOS COPIHUES</v>
          </cell>
          <cell r="H59">
            <v>331</v>
          </cell>
          <cell r="I59">
            <v>389</v>
          </cell>
          <cell r="J59">
            <v>720</v>
          </cell>
        </row>
        <row r="60">
          <cell r="G60" t="str">
            <v>200367-CECOF COLONIA LIMARÍ</v>
          </cell>
          <cell r="H60">
            <v>209</v>
          </cell>
          <cell r="I60">
            <v>227</v>
          </cell>
          <cell r="J60">
            <v>436</v>
          </cell>
        </row>
        <row r="61">
          <cell r="G61" t="str">
            <v>200569-CESFAM FRAY JORGE</v>
          </cell>
          <cell r="H61">
            <v>1469</v>
          </cell>
          <cell r="I61">
            <v>1528</v>
          </cell>
          <cell r="J61">
            <v>2997</v>
          </cell>
        </row>
        <row r="62">
          <cell r="G62" t="str">
            <v>04302-COMBARBALÁ</v>
          </cell>
          <cell r="H62">
            <v>1918</v>
          </cell>
          <cell r="I62">
            <v>1869</v>
          </cell>
          <cell r="J62">
            <v>3787</v>
          </cell>
        </row>
        <row r="63">
          <cell r="G63" t="str">
            <v>105105-HOSPITAL COMBARBALÁ</v>
          </cell>
          <cell r="H63">
            <v>973</v>
          </cell>
          <cell r="I63">
            <v>991</v>
          </cell>
          <cell r="J63">
            <v>1964</v>
          </cell>
        </row>
        <row r="64">
          <cell r="G64" t="str">
            <v>105433-P.S.R. SAN LORENZO</v>
          </cell>
          <cell r="H64">
            <v>945</v>
          </cell>
          <cell r="J64">
            <v>945</v>
          </cell>
        </row>
        <row r="65">
          <cell r="G65" t="str">
            <v xml:space="preserve">105459-P.S.R. BARRANCAS                </v>
          </cell>
          <cell r="I65">
            <v>878</v>
          </cell>
          <cell r="J65">
            <v>878</v>
          </cell>
        </row>
        <row r="66">
          <cell r="G66" t="str">
            <v>04303-MONTE PATRIA</v>
          </cell>
          <cell r="H66">
            <v>4012</v>
          </cell>
          <cell r="I66">
            <v>4074</v>
          </cell>
          <cell r="J66">
            <v>8086</v>
          </cell>
        </row>
        <row r="67">
          <cell r="G67" t="str">
            <v>105307-CES. RURAL MONTE PATRIA</v>
          </cell>
          <cell r="H67">
            <v>1313</v>
          </cell>
          <cell r="I67">
            <v>1305</v>
          </cell>
          <cell r="J67">
            <v>2618</v>
          </cell>
        </row>
        <row r="68">
          <cell r="G68" t="str">
            <v>105311-CES. RURAL CHAÑARAL ALTO</v>
          </cell>
          <cell r="H68">
            <v>752</v>
          </cell>
          <cell r="I68">
            <v>772</v>
          </cell>
          <cell r="J68">
            <v>1524</v>
          </cell>
        </row>
        <row r="69">
          <cell r="G69" t="str">
            <v>105312-CES. RURAL CAREN</v>
          </cell>
          <cell r="H69">
            <v>785</v>
          </cell>
          <cell r="I69">
            <v>768</v>
          </cell>
          <cell r="J69">
            <v>1553</v>
          </cell>
        </row>
        <row r="70">
          <cell r="G70" t="str">
            <v>105318-CES. RURAL EL PALQUI</v>
          </cell>
          <cell r="H70">
            <v>1162</v>
          </cell>
          <cell r="I70">
            <v>1229</v>
          </cell>
          <cell r="J70">
            <v>2391</v>
          </cell>
        </row>
        <row r="71">
          <cell r="G71" t="str">
            <v>04304-PUNITAQUI</v>
          </cell>
          <cell r="H71">
            <v>1746</v>
          </cell>
          <cell r="I71">
            <v>1750</v>
          </cell>
          <cell r="J71">
            <v>3496</v>
          </cell>
        </row>
        <row r="72">
          <cell r="G72" t="str">
            <v>105308-CES. RURAL PUNITAQUI</v>
          </cell>
          <cell r="H72">
            <v>1746</v>
          </cell>
          <cell r="I72">
            <v>1750</v>
          </cell>
          <cell r="J72">
            <v>3496</v>
          </cell>
        </row>
        <row r="73">
          <cell r="G73" t="str">
            <v>04305-RIO HURTADO</v>
          </cell>
          <cell r="H73">
            <v>614</v>
          </cell>
          <cell r="I73">
            <v>637</v>
          </cell>
          <cell r="J73">
            <v>1251</v>
          </cell>
        </row>
        <row r="74">
          <cell r="G74" t="str">
            <v>105310-CES. RURAL PICHASCA</v>
          </cell>
          <cell r="H74">
            <v>614</v>
          </cell>
          <cell r="I74">
            <v>637</v>
          </cell>
          <cell r="J74">
            <v>1251</v>
          </cell>
        </row>
        <row r="75">
          <cell r="G75" t="str">
            <v>Total general</v>
          </cell>
          <cell r="H75">
            <v>74248</v>
          </cell>
          <cell r="I75">
            <v>77802</v>
          </cell>
          <cell r="J75">
            <v>152050</v>
          </cell>
        </row>
      </sheetData>
      <sheetData sheetId="5" refreshError="1"/>
      <sheetData sheetId="6" refreshError="1"/>
      <sheetData sheetId="7" refreshError="1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6</v>
          </cell>
          <cell r="I4">
            <v>12</v>
          </cell>
          <cell r="J4" t="str">
            <v>Total general</v>
          </cell>
        </row>
        <row r="5">
          <cell r="G5" t="str">
            <v>04101-LA SERENA</v>
          </cell>
          <cell r="H5">
            <v>2910</v>
          </cell>
          <cell r="I5">
            <v>4131</v>
          </cell>
          <cell r="J5">
            <v>7041</v>
          </cell>
        </row>
        <row r="6">
          <cell r="G6" t="str">
            <v>105100-HOSPITAL LA SERENA</v>
          </cell>
          <cell r="H6">
            <v>7</v>
          </cell>
          <cell r="I6">
            <v>9</v>
          </cell>
          <cell r="J6">
            <v>16</v>
          </cell>
        </row>
        <row r="7">
          <cell r="G7" t="str">
            <v>105300-CES. CARDENAL CARO</v>
          </cell>
          <cell r="H7">
            <v>571</v>
          </cell>
          <cell r="I7">
            <v>927</v>
          </cell>
          <cell r="J7">
            <v>1498</v>
          </cell>
        </row>
        <row r="8">
          <cell r="G8" t="str">
            <v>105301-CES. LAS COMPAÑIAS</v>
          </cell>
          <cell r="H8">
            <v>299</v>
          </cell>
          <cell r="I8">
            <v>626</v>
          </cell>
          <cell r="J8">
            <v>925</v>
          </cell>
        </row>
        <row r="9">
          <cell r="G9" t="str">
            <v>105302-CES. PEDRO AGUIRRE C.</v>
          </cell>
          <cell r="H9">
            <v>719</v>
          </cell>
          <cell r="I9">
            <v>720</v>
          </cell>
          <cell r="J9">
            <v>1439</v>
          </cell>
        </row>
        <row r="10">
          <cell r="G10" t="str">
            <v>105313-CES. SCHAFFHAUSER</v>
          </cell>
          <cell r="H10">
            <v>398</v>
          </cell>
          <cell r="I10">
            <v>601</v>
          </cell>
          <cell r="J10">
            <v>999</v>
          </cell>
        </row>
        <row r="11">
          <cell r="G11" t="str">
            <v>105319-CES. CARDENAL R.S.H.</v>
          </cell>
          <cell r="H11">
            <v>241</v>
          </cell>
          <cell r="I11">
            <v>321</v>
          </cell>
          <cell r="J11">
            <v>562</v>
          </cell>
        </row>
        <row r="12">
          <cell r="G12" t="str">
            <v>105325-CESFAM JUAN PABLO II</v>
          </cell>
          <cell r="H12">
            <v>327</v>
          </cell>
          <cell r="I12">
            <v>617</v>
          </cell>
          <cell r="J12">
            <v>944</v>
          </cell>
        </row>
        <row r="13">
          <cell r="G13" t="str">
            <v xml:space="preserve">105400-P.S.R. ALGARROBITO            </v>
          </cell>
          <cell r="H13">
            <v>32</v>
          </cell>
          <cell r="I13">
            <v>25</v>
          </cell>
          <cell r="J13">
            <v>57</v>
          </cell>
        </row>
        <row r="14">
          <cell r="G14" t="str">
            <v>105401-P.S.R. LAS ROJAS</v>
          </cell>
          <cell r="H14">
            <v>11</v>
          </cell>
          <cell r="I14">
            <v>22</v>
          </cell>
          <cell r="J14">
            <v>33</v>
          </cell>
        </row>
        <row r="15">
          <cell r="G15" t="str">
            <v>105402-P.S.R. EL ROMERO</v>
          </cell>
          <cell r="H15">
            <v>8</v>
          </cell>
          <cell r="I15">
            <v>32</v>
          </cell>
          <cell r="J15">
            <v>40</v>
          </cell>
        </row>
        <row r="16">
          <cell r="G16" t="str">
            <v>105499-P.S.R. LAMBERT</v>
          </cell>
          <cell r="H16">
            <v>7</v>
          </cell>
          <cell r="I16">
            <v>8</v>
          </cell>
          <cell r="J16">
            <v>15</v>
          </cell>
        </row>
        <row r="17">
          <cell r="G17" t="str">
            <v>105700-CECOF VILLA EL INDIO</v>
          </cell>
          <cell r="H17">
            <v>104</v>
          </cell>
          <cell r="I17">
            <v>55</v>
          </cell>
          <cell r="J17">
            <v>159</v>
          </cell>
        </row>
        <row r="18">
          <cell r="G18" t="str">
            <v>105701-CECOF VILLA ALEMANIA</v>
          </cell>
          <cell r="H18">
            <v>27</v>
          </cell>
          <cell r="I18">
            <v>41</v>
          </cell>
          <cell r="J18">
            <v>68</v>
          </cell>
        </row>
        <row r="19">
          <cell r="G19" t="str">
            <v>105702-CECOF VILLA LAMBERT</v>
          </cell>
          <cell r="H19">
            <v>101</v>
          </cell>
          <cell r="I19">
            <v>53</v>
          </cell>
          <cell r="J19">
            <v>154</v>
          </cell>
        </row>
        <row r="20">
          <cell r="G20" t="str">
            <v>200402-CECOF ARCOS DE PINAMAR</v>
          </cell>
          <cell r="H20">
            <v>58</v>
          </cell>
          <cell r="I20">
            <v>74</v>
          </cell>
          <cell r="J20">
            <v>132</v>
          </cell>
        </row>
        <row r="21">
          <cell r="G21" t="str">
            <v>04102-COQUIMBO</v>
          </cell>
          <cell r="H21">
            <v>3766</v>
          </cell>
          <cell r="I21">
            <v>3878</v>
          </cell>
          <cell r="J21">
            <v>7644</v>
          </cell>
        </row>
        <row r="22">
          <cell r="G22" t="str">
            <v>105101-HOSPITAL COQUIMBO</v>
          </cell>
          <cell r="H22">
            <v>45</v>
          </cell>
          <cell r="J22">
            <v>45</v>
          </cell>
        </row>
        <row r="23">
          <cell r="G23" t="str">
            <v>105303-CES. SAN JUAN</v>
          </cell>
          <cell r="H23">
            <v>633</v>
          </cell>
          <cell r="I23">
            <v>164</v>
          </cell>
          <cell r="J23">
            <v>797</v>
          </cell>
        </row>
        <row r="24">
          <cell r="G24" t="str">
            <v>105304-CES. SANTA CECILIA</v>
          </cell>
          <cell r="H24">
            <v>324</v>
          </cell>
          <cell r="I24">
            <v>491</v>
          </cell>
          <cell r="J24">
            <v>815</v>
          </cell>
        </row>
        <row r="25">
          <cell r="G25" t="str">
            <v>105305-CES. TIERRAS BLANCAS</v>
          </cell>
          <cell r="H25">
            <v>632</v>
          </cell>
          <cell r="I25">
            <v>796</v>
          </cell>
          <cell r="J25">
            <v>1428</v>
          </cell>
        </row>
        <row r="26">
          <cell r="G26" t="str">
            <v>105321-CES. RURAL  TONGOY</v>
          </cell>
          <cell r="H26">
            <v>232</v>
          </cell>
          <cell r="I26">
            <v>179</v>
          </cell>
          <cell r="J26">
            <v>411</v>
          </cell>
        </row>
        <row r="27">
          <cell r="G27" t="str">
            <v>105323-CES. DR. SERGIO AGUILAR</v>
          </cell>
          <cell r="H27">
            <v>901</v>
          </cell>
          <cell r="I27">
            <v>1115</v>
          </cell>
          <cell r="J27">
            <v>2016</v>
          </cell>
        </row>
        <row r="28">
          <cell r="G28" t="str">
            <v xml:space="preserve">105404-P.S.R. EL TANGUE                         </v>
          </cell>
          <cell r="H28">
            <v>6</v>
          </cell>
          <cell r="J28">
            <v>6</v>
          </cell>
        </row>
        <row r="29">
          <cell r="G29" t="str">
            <v>105405-P.S.R. GUANAQUEROS</v>
          </cell>
          <cell r="H29">
            <v>76</v>
          </cell>
          <cell r="I29">
            <v>54</v>
          </cell>
          <cell r="J29">
            <v>130</v>
          </cell>
        </row>
        <row r="30">
          <cell r="G30" t="str">
            <v>105407-P.S.R. TAMBILLOS</v>
          </cell>
          <cell r="H30">
            <v>24</v>
          </cell>
          <cell r="I30">
            <v>20</v>
          </cell>
          <cell r="J30">
            <v>44</v>
          </cell>
        </row>
        <row r="31">
          <cell r="G31" t="str">
            <v>200273-CECOF PUNTA MIRA</v>
          </cell>
          <cell r="H31">
            <v>1</v>
          </cell>
          <cell r="I31">
            <v>12</v>
          </cell>
          <cell r="J31">
            <v>13</v>
          </cell>
        </row>
        <row r="32">
          <cell r="G32" t="str">
            <v>200494-CESFAM EL SAUCE</v>
          </cell>
          <cell r="H32">
            <v>306</v>
          </cell>
          <cell r="I32">
            <v>388</v>
          </cell>
          <cell r="J32">
            <v>694</v>
          </cell>
        </row>
        <row r="33">
          <cell r="G33" t="str">
            <v>200499-CESFAM PAN DE AZÚCAR</v>
          </cell>
          <cell r="H33">
            <v>364</v>
          </cell>
          <cell r="I33">
            <v>396</v>
          </cell>
          <cell r="J33">
            <v>760</v>
          </cell>
        </row>
        <row r="34">
          <cell r="G34" t="str">
            <v>200607-CESFAM LILA CORTES</v>
          </cell>
          <cell r="H34">
            <v>222</v>
          </cell>
          <cell r="I34">
            <v>263</v>
          </cell>
          <cell r="J34">
            <v>485</v>
          </cell>
        </row>
        <row r="35">
          <cell r="G35" t="str">
            <v>04103-ANDACOLLO</v>
          </cell>
          <cell r="H35">
            <v>156</v>
          </cell>
          <cell r="I35">
            <v>227</v>
          </cell>
          <cell r="J35">
            <v>383</v>
          </cell>
        </row>
        <row r="36">
          <cell r="G36" t="str">
            <v>105106-HOSPITAL ANDACOLLO</v>
          </cell>
          <cell r="H36">
            <v>156</v>
          </cell>
          <cell r="I36">
            <v>227</v>
          </cell>
          <cell r="J36">
            <v>383</v>
          </cell>
        </row>
        <row r="37">
          <cell r="G37" t="str">
            <v>04104-LA HIGUERA</v>
          </cell>
          <cell r="H37">
            <v>82</v>
          </cell>
          <cell r="I37">
            <v>92</v>
          </cell>
          <cell r="J37">
            <v>174</v>
          </cell>
        </row>
        <row r="38">
          <cell r="G38" t="str">
            <v>105314-CES. LA HIGUERA</v>
          </cell>
          <cell r="H38">
            <v>40</v>
          </cell>
          <cell r="I38">
            <v>37</v>
          </cell>
          <cell r="J38">
            <v>77</v>
          </cell>
        </row>
        <row r="39">
          <cell r="G39" t="str">
            <v xml:space="preserve">105500-P.S.R. CALETA HORNOS        </v>
          </cell>
          <cell r="H39">
            <v>18</v>
          </cell>
          <cell r="I39">
            <v>23</v>
          </cell>
          <cell r="J39">
            <v>41</v>
          </cell>
        </row>
        <row r="40">
          <cell r="G40" t="str">
            <v>105505-P.S.R. LOS CHOROS</v>
          </cell>
          <cell r="H40">
            <v>15</v>
          </cell>
          <cell r="I40">
            <v>19</v>
          </cell>
          <cell r="J40">
            <v>34</v>
          </cell>
        </row>
        <row r="41">
          <cell r="G41" t="str">
            <v>105506-P.S.R. EL TRAPICHE</v>
          </cell>
          <cell r="H41">
            <v>9</v>
          </cell>
          <cell r="I41">
            <v>13</v>
          </cell>
          <cell r="J41">
            <v>22</v>
          </cell>
        </row>
        <row r="42">
          <cell r="G42" t="str">
            <v>04105-PAIHUANO</v>
          </cell>
          <cell r="H42">
            <v>122</v>
          </cell>
          <cell r="I42">
            <v>144</v>
          </cell>
          <cell r="J42">
            <v>266</v>
          </cell>
        </row>
        <row r="43">
          <cell r="G43" t="str">
            <v>105306-CES. PAIHUANO</v>
          </cell>
          <cell r="H43">
            <v>60</v>
          </cell>
          <cell r="I43">
            <v>73</v>
          </cell>
          <cell r="J43">
            <v>133</v>
          </cell>
        </row>
        <row r="44">
          <cell r="G44" t="str">
            <v>105475-P.S.R. HORCON</v>
          </cell>
          <cell r="H44">
            <v>21</v>
          </cell>
          <cell r="I44">
            <v>23</v>
          </cell>
          <cell r="J44">
            <v>44</v>
          </cell>
        </row>
        <row r="45">
          <cell r="G45" t="str">
            <v>105476-P.S.R. MONTE GRANDE</v>
          </cell>
          <cell r="H45">
            <v>10</v>
          </cell>
          <cell r="I45">
            <v>11</v>
          </cell>
          <cell r="J45">
            <v>21</v>
          </cell>
        </row>
        <row r="46">
          <cell r="G46" t="str">
            <v>105477-P.S.R. PISCO ELQUI</v>
          </cell>
          <cell r="H46">
            <v>31</v>
          </cell>
          <cell r="I46">
            <v>37</v>
          </cell>
          <cell r="J46">
            <v>68</v>
          </cell>
        </row>
        <row r="47">
          <cell r="G47" t="str">
            <v>04106-VICUÑA</v>
          </cell>
          <cell r="H47">
            <v>682</v>
          </cell>
          <cell r="I47">
            <v>661</v>
          </cell>
          <cell r="J47">
            <v>1343</v>
          </cell>
        </row>
        <row r="48">
          <cell r="G48" t="str">
            <v>105107-HOSPITAL VICUÑA</v>
          </cell>
          <cell r="H48">
            <v>316</v>
          </cell>
          <cell r="I48">
            <v>366</v>
          </cell>
          <cell r="J48">
            <v>682</v>
          </cell>
        </row>
        <row r="49">
          <cell r="G49" t="str">
            <v>105467-P.S.R. DIAGUITAS</v>
          </cell>
          <cell r="H49">
            <v>42</v>
          </cell>
          <cell r="I49">
            <v>36</v>
          </cell>
          <cell r="J49">
            <v>78</v>
          </cell>
        </row>
        <row r="50">
          <cell r="G50" t="str">
            <v>105468-P.S.R. EL MOLLE</v>
          </cell>
          <cell r="H50">
            <v>24</v>
          </cell>
          <cell r="I50">
            <v>26</v>
          </cell>
          <cell r="J50">
            <v>50</v>
          </cell>
        </row>
        <row r="51">
          <cell r="G51" t="str">
            <v>105469-P.S.R. EL TAMBO</v>
          </cell>
          <cell r="H51">
            <v>27</v>
          </cell>
          <cell r="I51">
            <v>24</v>
          </cell>
          <cell r="J51">
            <v>51</v>
          </cell>
        </row>
        <row r="52">
          <cell r="G52" t="str">
            <v>105470-P.S.R. HUANTA</v>
          </cell>
          <cell r="H52">
            <v>7</v>
          </cell>
          <cell r="I52">
            <v>7</v>
          </cell>
          <cell r="J52">
            <v>14</v>
          </cell>
        </row>
        <row r="53">
          <cell r="G53" t="str">
            <v>105471-P.S.R. PERALILLO</v>
          </cell>
          <cell r="H53">
            <v>59</v>
          </cell>
          <cell r="I53">
            <v>35</v>
          </cell>
          <cell r="J53">
            <v>94</v>
          </cell>
        </row>
        <row r="54">
          <cell r="G54" t="str">
            <v>105472-P.S.R. RIVADAVIA</v>
          </cell>
          <cell r="H54">
            <v>21</v>
          </cell>
          <cell r="I54">
            <v>16</v>
          </cell>
          <cell r="J54">
            <v>37</v>
          </cell>
        </row>
        <row r="55">
          <cell r="G55" t="str">
            <v>105473-P.S.R. TALCUNA</v>
          </cell>
          <cell r="H55">
            <v>21</v>
          </cell>
          <cell r="I55">
            <v>19</v>
          </cell>
          <cell r="J55">
            <v>40</v>
          </cell>
        </row>
        <row r="56">
          <cell r="G56" t="str">
            <v>105474-P.S.R. CHAPILCA</v>
          </cell>
          <cell r="H56">
            <v>15</v>
          </cell>
          <cell r="I56">
            <v>14</v>
          </cell>
          <cell r="J56">
            <v>29</v>
          </cell>
        </row>
        <row r="57">
          <cell r="G57" t="str">
            <v>105509-P.S.R. GUALLIGUAICA</v>
          </cell>
          <cell r="H57">
            <v>10</v>
          </cell>
          <cell r="I57">
            <v>12</v>
          </cell>
          <cell r="J57">
            <v>22</v>
          </cell>
        </row>
        <row r="58">
          <cell r="G58" t="str">
            <v>200538-CESFAM SAN ISIDRO CALINGASTA</v>
          </cell>
          <cell r="H58">
            <v>140</v>
          </cell>
          <cell r="I58">
            <v>106</v>
          </cell>
          <cell r="J58">
            <v>246</v>
          </cell>
        </row>
        <row r="59">
          <cell r="G59" t="str">
            <v>04201-ILLAPEL</v>
          </cell>
          <cell r="H59">
            <v>865</v>
          </cell>
          <cell r="I59">
            <v>913</v>
          </cell>
          <cell r="J59">
            <v>1778</v>
          </cell>
        </row>
        <row r="60">
          <cell r="G60" t="str">
            <v>105326-CESFAM SAN RAFAEL</v>
          </cell>
          <cell r="H60">
            <v>202</v>
          </cell>
          <cell r="I60">
            <v>230</v>
          </cell>
          <cell r="J60">
            <v>432</v>
          </cell>
        </row>
        <row r="61">
          <cell r="G61" t="str">
            <v xml:space="preserve">105443-P.S.R. CARCAMO                   </v>
          </cell>
          <cell r="H61">
            <v>15</v>
          </cell>
          <cell r="I61">
            <v>22</v>
          </cell>
          <cell r="J61">
            <v>37</v>
          </cell>
        </row>
        <row r="62">
          <cell r="G62" t="str">
            <v>105444-P.S.R. HUINTIL</v>
          </cell>
          <cell r="H62">
            <v>7</v>
          </cell>
          <cell r="I62">
            <v>9</v>
          </cell>
          <cell r="J62">
            <v>16</v>
          </cell>
        </row>
        <row r="63">
          <cell r="G63" t="str">
            <v>105445-P.S.R. LIMAHUIDA</v>
          </cell>
          <cell r="H63">
            <v>9</v>
          </cell>
          <cell r="I63">
            <v>12</v>
          </cell>
          <cell r="J63">
            <v>21</v>
          </cell>
        </row>
        <row r="64">
          <cell r="G64" t="str">
            <v>105446-P.S.R. MATANCILLA</v>
          </cell>
          <cell r="I64">
            <v>3</v>
          </cell>
          <cell r="J64">
            <v>3</v>
          </cell>
        </row>
        <row r="65">
          <cell r="G65" t="str">
            <v>105447-P.S.R. PERALILLO</v>
          </cell>
          <cell r="H65">
            <v>9</v>
          </cell>
          <cell r="I65">
            <v>13</v>
          </cell>
          <cell r="J65">
            <v>22</v>
          </cell>
        </row>
        <row r="66">
          <cell r="G66" t="str">
            <v>105448-P.S.R. SANTA VIRGINIA</v>
          </cell>
          <cell r="H66">
            <v>14</v>
          </cell>
          <cell r="I66">
            <v>17</v>
          </cell>
          <cell r="J66">
            <v>31</v>
          </cell>
        </row>
        <row r="67">
          <cell r="G67" t="str">
            <v>105449-P.S.R. TUNGA NORTE</v>
          </cell>
          <cell r="H67">
            <v>3</v>
          </cell>
          <cell r="I67">
            <v>3</v>
          </cell>
          <cell r="J67">
            <v>6</v>
          </cell>
        </row>
        <row r="68">
          <cell r="G68" t="str">
            <v>105485-P.S.R. PLAN DE HORNOS</v>
          </cell>
          <cell r="H68">
            <v>13</v>
          </cell>
          <cell r="I68">
            <v>23</v>
          </cell>
          <cell r="J68">
            <v>36</v>
          </cell>
        </row>
        <row r="69">
          <cell r="G69" t="str">
            <v>105486-P.S.R. TUNGA SUR</v>
          </cell>
          <cell r="H69">
            <v>5</v>
          </cell>
          <cell r="I69">
            <v>8</v>
          </cell>
          <cell r="J69">
            <v>13</v>
          </cell>
        </row>
        <row r="70">
          <cell r="G70" t="str">
            <v>105487-P.S.R. CAÑAS UNO</v>
          </cell>
          <cell r="H70">
            <v>20</v>
          </cell>
          <cell r="I70">
            <v>50</v>
          </cell>
          <cell r="J70">
            <v>70</v>
          </cell>
        </row>
        <row r="71">
          <cell r="G71" t="str">
            <v>105496-P.S.R. PINTACURA SUR</v>
          </cell>
          <cell r="H71">
            <v>10</v>
          </cell>
          <cell r="I71">
            <v>13</v>
          </cell>
          <cell r="J71">
            <v>23</v>
          </cell>
        </row>
        <row r="72">
          <cell r="G72" t="str">
            <v>105504-P.S.R. SOCAVON</v>
          </cell>
          <cell r="H72">
            <v>3</v>
          </cell>
          <cell r="I72">
            <v>6</v>
          </cell>
          <cell r="J72">
            <v>9</v>
          </cell>
        </row>
        <row r="73">
          <cell r="G73" t="str">
            <v>200366-CESFAM URBANO II</v>
          </cell>
          <cell r="H73">
            <v>555</v>
          </cell>
          <cell r="I73">
            <v>504</v>
          </cell>
          <cell r="J73">
            <v>1059</v>
          </cell>
        </row>
        <row r="74">
          <cell r="G74" t="str">
            <v>04202-CANELA</v>
          </cell>
          <cell r="H74">
            <v>238</v>
          </cell>
          <cell r="I74">
            <v>231</v>
          </cell>
          <cell r="J74">
            <v>469</v>
          </cell>
        </row>
        <row r="75">
          <cell r="G75" t="str">
            <v>105309-CES. RURAL CANELA</v>
          </cell>
          <cell r="H75">
            <v>130</v>
          </cell>
          <cell r="I75">
            <v>118</v>
          </cell>
          <cell r="J75">
            <v>248</v>
          </cell>
        </row>
        <row r="76">
          <cell r="G76" t="str">
            <v xml:space="preserve">105450-P.S.R. MINCHA NORTE            </v>
          </cell>
          <cell r="H76">
            <v>41</v>
          </cell>
          <cell r="I76">
            <v>49</v>
          </cell>
          <cell r="J76">
            <v>90</v>
          </cell>
        </row>
        <row r="77">
          <cell r="G77" t="str">
            <v>105451-P.S.R. AGUA FRIA</v>
          </cell>
          <cell r="H77">
            <v>10</v>
          </cell>
          <cell r="I77">
            <v>8</v>
          </cell>
          <cell r="J77">
            <v>18</v>
          </cell>
        </row>
        <row r="78">
          <cell r="G78" t="str">
            <v>105482-P.S.R. CANELA ALTA</v>
          </cell>
          <cell r="H78">
            <v>22</v>
          </cell>
          <cell r="I78">
            <v>20</v>
          </cell>
          <cell r="J78">
            <v>42</v>
          </cell>
        </row>
        <row r="79">
          <cell r="G79" t="str">
            <v>105483-P.S.R. LOS RULOS</v>
          </cell>
          <cell r="H79">
            <v>4</v>
          </cell>
          <cell r="I79">
            <v>4</v>
          </cell>
          <cell r="J79">
            <v>8</v>
          </cell>
        </row>
        <row r="80">
          <cell r="G80" t="str">
            <v>105484-P.S.R. HUENTELAUQUEN</v>
          </cell>
          <cell r="H80">
            <v>22</v>
          </cell>
          <cell r="I80">
            <v>22</v>
          </cell>
          <cell r="J80">
            <v>44</v>
          </cell>
        </row>
        <row r="81">
          <cell r="G81" t="str">
            <v>105488-P.S.R. ESPIRITU SANTO</v>
          </cell>
          <cell r="H81">
            <v>1</v>
          </cell>
          <cell r="I81">
            <v>2</v>
          </cell>
          <cell r="J81">
            <v>3</v>
          </cell>
        </row>
        <row r="82">
          <cell r="G82" t="str">
            <v>105493-P.S.R. MINCHA SUR</v>
          </cell>
          <cell r="H82">
            <v>4</v>
          </cell>
          <cell r="I82">
            <v>2</v>
          </cell>
          <cell r="J82">
            <v>6</v>
          </cell>
        </row>
        <row r="83">
          <cell r="G83" t="str">
            <v>105497-P.S.R. JABONERIA</v>
          </cell>
          <cell r="H83">
            <v>4</v>
          </cell>
          <cell r="I83">
            <v>6</v>
          </cell>
          <cell r="J83">
            <v>10</v>
          </cell>
        </row>
        <row r="84">
          <cell r="G84" t="str">
            <v>04203-LOS VILOS</v>
          </cell>
          <cell r="H84">
            <v>544</v>
          </cell>
          <cell r="I84">
            <v>602</v>
          </cell>
          <cell r="J84">
            <v>1146</v>
          </cell>
        </row>
        <row r="85">
          <cell r="G85" t="str">
            <v>105108-HOSPITAL LOS VILOS</v>
          </cell>
          <cell r="H85">
            <v>347</v>
          </cell>
          <cell r="I85">
            <v>376</v>
          </cell>
          <cell r="J85">
            <v>723</v>
          </cell>
        </row>
        <row r="86">
          <cell r="G86" t="str">
            <v xml:space="preserve">105478-P.S.R. CAIMANES                   </v>
          </cell>
          <cell r="H86">
            <v>43</v>
          </cell>
          <cell r="I86">
            <v>50</v>
          </cell>
          <cell r="J86">
            <v>93</v>
          </cell>
        </row>
        <row r="87">
          <cell r="G87" t="str">
            <v>105479-P.S.R. GUANGUALI</v>
          </cell>
          <cell r="H87">
            <v>14</v>
          </cell>
          <cell r="I87">
            <v>18</v>
          </cell>
          <cell r="J87">
            <v>32</v>
          </cell>
        </row>
        <row r="88">
          <cell r="G88" t="str">
            <v>105480-P.S.R. QUILIMARI</v>
          </cell>
          <cell r="H88">
            <v>121</v>
          </cell>
          <cell r="I88">
            <v>133</v>
          </cell>
          <cell r="J88">
            <v>254</v>
          </cell>
        </row>
        <row r="89">
          <cell r="G89" t="str">
            <v>105481-P.S.R. TILAMA</v>
          </cell>
          <cell r="H89">
            <v>9</v>
          </cell>
          <cell r="I89">
            <v>8</v>
          </cell>
          <cell r="J89">
            <v>17</v>
          </cell>
        </row>
        <row r="90">
          <cell r="G90" t="str">
            <v>105511-P.S.R. LOS CONDORES</v>
          </cell>
          <cell r="H90">
            <v>10</v>
          </cell>
          <cell r="I90">
            <v>17</v>
          </cell>
          <cell r="J90">
            <v>27</v>
          </cell>
        </row>
        <row r="91">
          <cell r="G91" t="str">
            <v>04204-SALAMANCA</v>
          </cell>
          <cell r="H91">
            <v>593</v>
          </cell>
          <cell r="I91">
            <v>704</v>
          </cell>
          <cell r="J91">
            <v>1297</v>
          </cell>
        </row>
        <row r="92">
          <cell r="G92" t="str">
            <v>105104-HOSPITAL SALAMANCA</v>
          </cell>
          <cell r="H92">
            <v>254</v>
          </cell>
          <cell r="I92">
            <v>281</v>
          </cell>
          <cell r="J92">
            <v>535</v>
          </cell>
        </row>
        <row r="93">
          <cell r="G93" t="str">
            <v xml:space="preserve">105452-P.S.R. CUNCUMEN                 </v>
          </cell>
          <cell r="H93">
            <v>18</v>
          </cell>
          <cell r="I93">
            <v>16</v>
          </cell>
          <cell r="J93">
            <v>34</v>
          </cell>
        </row>
        <row r="94">
          <cell r="G94" t="str">
            <v>105453-P.S.R. TRANQUILLA</v>
          </cell>
          <cell r="H94">
            <v>57</v>
          </cell>
          <cell r="I94">
            <v>68</v>
          </cell>
          <cell r="J94">
            <v>125</v>
          </cell>
        </row>
        <row r="95">
          <cell r="G95" t="str">
            <v>105454-P.S.R. CUNLAGUA</v>
          </cell>
          <cell r="H95">
            <v>9</v>
          </cell>
          <cell r="I95">
            <v>10</v>
          </cell>
          <cell r="J95">
            <v>19</v>
          </cell>
        </row>
        <row r="96">
          <cell r="G96" t="str">
            <v>105455-P.S.R. CHILLEPIN</v>
          </cell>
          <cell r="H96">
            <v>32</v>
          </cell>
          <cell r="I96">
            <v>37</v>
          </cell>
          <cell r="J96">
            <v>69</v>
          </cell>
        </row>
        <row r="97">
          <cell r="G97" t="str">
            <v>105456-P.S.R. LLIMPO</v>
          </cell>
          <cell r="H97">
            <v>25</v>
          </cell>
          <cell r="I97">
            <v>37</v>
          </cell>
          <cell r="J97">
            <v>62</v>
          </cell>
        </row>
        <row r="98">
          <cell r="G98" t="str">
            <v>105457-P.S.R. SAN AGUSTIN</v>
          </cell>
          <cell r="H98">
            <v>16</v>
          </cell>
          <cell r="I98">
            <v>11</v>
          </cell>
          <cell r="J98">
            <v>27</v>
          </cell>
        </row>
        <row r="99">
          <cell r="G99" t="str">
            <v>105458-P.S.R. TAHUINCO</v>
          </cell>
          <cell r="H99">
            <v>69</v>
          </cell>
          <cell r="I99">
            <v>85</v>
          </cell>
          <cell r="J99">
            <v>154</v>
          </cell>
        </row>
        <row r="100">
          <cell r="G100" t="str">
            <v>105491-P.S.R. QUELEN BAJO</v>
          </cell>
          <cell r="H100">
            <v>62</v>
          </cell>
          <cell r="I100">
            <v>92</v>
          </cell>
          <cell r="J100">
            <v>154</v>
          </cell>
        </row>
        <row r="101">
          <cell r="G101" t="str">
            <v>105492-P.S.R. CAMISA</v>
          </cell>
          <cell r="H101">
            <v>13</v>
          </cell>
          <cell r="I101">
            <v>16</v>
          </cell>
          <cell r="J101">
            <v>29</v>
          </cell>
        </row>
        <row r="102">
          <cell r="G102" t="str">
            <v>105501-P.S.R. ARBOLEDA GRANDE</v>
          </cell>
          <cell r="H102">
            <v>38</v>
          </cell>
          <cell r="I102">
            <v>51</v>
          </cell>
          <cell r="J102">
            <v>89</v>
          </cell>
        </row>
        <row r="103">
          <cell r="G103" t="str">
            <v>04301-OVALLE</v>
          </cell>
          <cell r="H103">
            <v>1663</v>
          </cell>
          <cell r="I103">
            <v>1879</v>
          </cell>
          <cell r="J103">
            <v>3542</v>
          </cell>
        </row>
        <row r="104">
          <cell r="G104" t="str">
            <v>105102-HOSPITAL OVALLE</v>
          </cell>
          <cell r="H104">
            <v>13</v>
          </cell>
          <cell r="I104">
            <v>21</v>
          </cell>
          <cell r="J104">
            <v>34</v>
          </cell>
        </row>
        <row r="105">
          <cell r="G105" t="str">
            <v>105315-CES. RURAL C. DE TAMAYA</v>
          </cell>
          <cell r="H105">
            <v>180</v>
          </cell>
          <cell r="I105">
            <v>210</v>
          </cell>
          <cell r="J105">
            <v>390</v>
          </cell>
        </row>
        <row r="106">
          <cell r="G106" t="str">
            <v>105317-CES. JORGE JORDAN D.</v>
          </cell>
          <cell r="H106">
            <v>244</v>
          </cell>
          <cell r="I106">
            <v>326</v>
          </cell>
          <cell r="J106">
            <v>570</v>
          </cell>
        </row>
        <row r="107">
          <cell r="G107" t="str">
            <v>105322-CES. MARCOS MACUADA</v>
          </cell>
          <cell r="H107">
            <v>491</v>
          </cell>
          <cell r="I107">
            <v>497</v>
          </cell>
          <cell r="J107">
            <v>988</v>
          </cell>
        </row>
        <row r="108">
          <cell r="G108" t="str">
            <v>105324-CES. SOTAQUI</v>
          </cell>
          <cell r="H108">
            <v>140</v>
          </cell>
          <cell r="I108">
            <v>134</v>
          </cell>
          <cell r="J108">
            <v>274</v>
          </cell>
        </row>
        <row r="109">
          <cell r="G109" t="str">
            <v>105415-P.S.R. BARRAZA</v>
          </cell>
          <cell r="H109">
            <v>36</v>
          </cell>
          <cell r="I109">
            <v>39</v>
          </cell>
          <cell r="J109">
            <v>75</v>
          </cell>
        </row>
        <row r="110">
          <cell r="G110" t="str">
            <v xml:space="preserve">105416-P.S.R. CAMARICO                  </v>
          </cell>
          <cell r="H110">
            <v>26</v>
          </cell>
          <cell r="I110">
            <v>25</v>
          </cell>
          <cell r="J110">
            <v>51</v>
          </cell>
        </row>
        <row r="111">
          <cell r="G111" t="str">
            <v>105417-P.S.R. ALCONES BAJOS</v>
          </cell>
          <cell r="H111">
            <v>5</v>
          </cell>
          <cell r="I111">
            <v>7</v>
          </cell>
          <cell r="J111">
            <v>12</v>
          </cell>
        </row>
        <row r="112">
          <cell r="G112" t="str">
            <v>105419-P.S.R. LAS SOSSAS</v>
          </cell>
          <cell r="H112">
            <v>16</v>
          </cell>
          <cell r="I112">
            <v>18</v>
          </cell>
          <cell r="J112">
            <v>34</v>
          </cell>
        </row>
        <row r="113">
          <cell r="G113" t="str">
            <v>105422-P.S.R. HORNILLOS</v>
          </cell>
          <cell r="H113">
            <v>4</v>
          </cell>
          <cell r="I113">
            <v>6</v>
          </cell>
          <cell r="J113">
            <v>10</v>
          </cell>
        </row>
        <row r="114">
          <cell r="G114" t="str">
            <v>105437-P.S.R. CHALINGA</v>
          </cell>
          <cell r="H114">
            <v>22</v>
          </cell>
          <cell r="I114">
            <v>23</v>
          </cell>
          <cell r="J114">
            <v>45</v>
          </cell>
        </row>
        <row r="115">
          <cell r="G115" t="str">
            <v>105439-P.S.R. CERRO BLANCO</v>
          </cell>
          <cell r="H115">
            <v>9</v>
          </cell>
          <cell r="I115">
            <v>7</v>
          </cell>
          <cell r="J115">
            <v>16</v>
          </cell>
        </row>
        <row r="116">
          <cell r="G116" t="str">
            <v>105507-P.S.R. HUAMALATA</v>
          </cell>
          <cell r="H116">
            <v>26</v>
          </cell>
          <cell r="I116">
            <v>36</v>
          </cell>
          <cell r="J116">
            <v>62</v>
          </cell>
        </row>
        <row r="117">
          <cell r="G117" t="str">
            <v>105510-P.S.R. RECOLETA</v>
          </cell>
          <cell r="H117">
            <v>25</v>
          </cell>
          <cell r="I117">
            <v>18</v>
          </cell>
          <cell r="J117">
            <v>43</v>
          </cell>
        </row>
        <row r="118">
          <cell r="G118" t="str">
            <v>105722-CECOF SAN JOSE DE LA DEHESA</v>
          </cell>
          <cell r="H118">
            <v>102</v>
          </cell>
          <cell r="I118">
            <v>98</v>
          </cell>
          <cell r="J118">
            <v>200</v>
          </cell>
        </row>
        <row r="119">
          <cell r="G119" t="str">
            <v>105723-CECOF LIMARI</v>
          </cell>
          <cell r="H119">
            <v>70</v>
          </cell>
          <cell r="I119">
            <v>91</v>
          </cell>
          <cell r="J119">
            <v>161</v>
          </cell>
        </row>
        <row r="120">
          <cell r="G120" t="str">
            <v>200258-CECOF LOS COPIHUES</v>
          </cell>
          <cell r="H120">
            <v>25</v>
          </cell>
          <cell r="I120">
            <v>55</v>
          </cell>
          <cell r="J120">
            <v>80</v>
          </cell>
        </row>
        <row r="121">
          <cell r="G121" t="str">
            <v>200367-CECOF COLONIA LIMARÍ</v>
          </cell>
          <cell r="H121">
            <v>58</v>
          </cell>
          <cell r="I121">
            <v>61</v>
          </cell>
          <cell r="J121">
            <v>119</v>
          </cell>
        </row>
        <row r="122">
          <cell r="G122" t="str">
            <v>200569-CESFAM FRAY JORGE</v>
          </cell>
          <cell r="H122">
            <v>171</v>
          </cell>
          <cell r="I122">
            <v>207</v>
          </cell>
          <cell r="J122">
            <v>378</v>
          </cell>
        </row>
        <row r="123">
          <cell r="G123" t="str">
            <v>04302-COMBARBALÁ</v>
          </cell>
          <cell r="H123">
            <v>322</v>
          </cell>
          <cell r="I123">
            <v>404</v>
          </cell>
          <cell r="J123">
            <v>726</v>
          </cell>
        </row>
        <row r="124">
          <cell r="G124" t="str">
            <v>105105-HOSPITAL COMBARBALÁ</v>
          </cell>
          <cell r="H124">
            <v>163</v>
          </cell>
          <cell r="I124">
            <v>228</v>
          </cell>
          <cell r="J124">
            <v>391</v>
          </cell>
        </row>
        <row r="125">
          <cell r="G125" t="str">
            <v>105433-P.S.R. SAN LORENZO</v>
          </cell>
          <cell r="H125">
            <v>3</v>
          </cell>
          <cell r="I125">
            <v>5</v>
          </cell>
          <cell r="J125">
            <v>8</v>
          </cell>
        </row>
        <row r="126">
          <cell r="G126" t="str">
            <v>105434-P.S.R. SAN MARCOS</v>
          </cell>
          <cell r="H126">
            <v>14</v>
          </cell>
          <cell r="I126">
            <v>11</v>
          </cell>
          <cell r="J126">
            <v>25</v>
          </cell>
        </row>
        <row r="127">
          <cell r="G127" t="str">
            <v>105441-P.S.R. MANQUEHUA</v>
          </cell>
          <cell r="H127">
            <v>19</v>
          </cell>
          <cell r="I127">
            <v>19</v>
          </cell>
          <cell r="J127">
            <v>38</v>
          </cell>
        </row>
        <row r="128">
          <cell r="G128" t="str">
            <v xml:space="preserve">105459-P.S.R. BARRANCAS                </v>
          </cell>
          <cell r="H128">
            <v>23</v>
          </cell>
          <cell r="I128">
            <v>22</v>
          </cell>
          <cell r="J128">
            <v>45</v>
          </cell>
        </row>
        <row r="129">
          <cell r="G129" t="str">
            <v>105460-P.S.R. COGOTI 18</v>
          </cell>
          <cell r="H129">
            <v>21</v>
          </cell>
          <cell r="I129">
            <v>28</v>
          </cell>
          <cell r="J129">
            <v>49</v>
          </cell>
        </row>
        <row r="130">
          <cell r="G130" t="str">
            <v>105461-P.S.R. EL HUACHO</v>
          </cell>
          <cell r="H130">
            <v>12</v>
          </cell>
          <cell r="I130">
            <v>11</v>
          </cell>
          <cell r="J130">
            <v>23</v>
          </cell>
        </row>
        <row r="131">
          <cell r="G131" t="str">
            <v>105462-P.S.R. EL SAUCE</v>
          </cell>
          <cell r="H131">
            <v>7</v>
          </cell>
          <cell r="I131">
            <v>12</v>
          </cell>
          <cell r="J131">
            <v>19</v>
          </cell>
        </row>
        <row r="132">
          <cell r="G132" t="str">
            <v>105463-P.S.R. QUILITAPIA</v>
          </cell>
          <cell r="H132">
            <v>30</v>
          </cell>
          <cell r="I132">
            <v>30</v>
          </cell>
          <cell r="J132">
            <v>60</v>
          </cell>
        </row>
        <row r="133">
          <cell r="G133" t="str">
            <v>105464-P.S.R. LA LIGUA</v>
          </cell>
          <cell r="H133">
            <v>5</v>
          </cell>
          <cell r="I133">
            <v>5</v>
          </cell>
          <cell r="J133">
            <v>10</v>
          </cell>
        </row>
        <row r="134">
          <cell r="G134" t="str">
            <v>105465-P.S.R. RAMADILLA</v>
          </cell>
          <cell r="H134">
            <v>16</v>
          </cell>
          <cell r="I134">
            <v>21</v>
          </cell>
          <cell r="J134">
            <v>37</v>
          </cell>
        </row>
        <row r="135">
          <cell r="G135" t="str">
            <v>105466-P.S.R. VALLE HERMOSO</v>
          </cell>
          <cell r="H135">
            <v>6</v>
          </cell>
          <cell r="I135">
            <v>9</v>
          </cell>
          <cell r="J135">
            <v>15</v>
          </cell>
        </row>
        <row r="136">
          <cell r="G136" t="str">
            <v>105490-P.S.R. EL DURAZNO</v>
          </cell>
          <cell r="H136">
            <v>3</v>
          </cell>
          <cell r="I136">
            <v>3</v>
          </cell>
          <cell r="J136">
            <v>6</v>
          </cell>
        </row>
        <row r="137">
          <cell r="G137" t="str">
            <v>04303-MONTE PATRIA</v>
          </cell>
          <cell r="H137">
            <v>610</v>
          </cell>
          <cell r="I137">
            <v>796</v>
          </cell>
          <cell r="J137">
            <v>1406</v>
          </cell>
        </row>
        <row r="138">
          <cell r="G138" t="str">
            <v>105307-CES. RURAL MONTE PATRIA</v>
          </cell>
          <cell r="H138">
            <v>217</v>
          </cell>
          <cell r="I138">
            <v>247</v>
          </cell>
          <cell r="J138">
            <v>464</v>
          </cell>
        </row>
        <row r="139">
          <cell r="G139" t="str">
            <v>105311-CES. RURAL CHAÑARAL ALTO</v>
          </cell>
          <cell r="H139">
            <v>105</v>
          </cell>
          <cell r="I139">
            <v>99</v>
          </cell>
          <cell r="J139">
            <v>204</v>
          </cell>
        </row>
        <row r="140">
          <cell r="G140" t="str">
            <v>105312-CES. RURAL CAREN</v>
          </cell>
          <cell r="H140">
            <v>73</v>
          </cell>
          <cell r="I140">
            <v>85</v>
          </cell>
          <cell r="J140">
            <v>158</v>
          </cell>
        </row>
        <row r="141">
          <cell r="G141" t="str">
            <v>105318-CES. RURAL EL PALQUI</v>
          </cell>
          <cell r="H141">
            <v>97</v>
          </cell>
          <cell r="I141">
            <v>158</v>
          </cell>
          <cell r="J141">
            <v>255</v>
          </cell>
        </row>
        <row r="142">
          <cell r="G142" t="str">
            <v>105425-P.S.R. CHILECITO</v>
          </cell>
          <cell r="H142">
            <v>17</v>
          </cell>
          <cell r="I142">
            <v>23</v>
          </cell>
          <cell r="J142">
            <v>40</v>
          </cell>
        </row>
        <row r="143">
          <cell r="G143" t="str">
            <v>105427-P.S.R. HACIENDA VALDIVIA</v>
          </cell>
          <cell r="H143">
            <v>2</v>
          </cell>
          <cell r="I143">
            <v>15</v>
          </cell>
          <cell r="J143">
            <v>17</v>
          </cell>
        </row>
        <row r="144">
          <cell r="G144" t="str">
            <v>105428-P.S.R. HUATULAME</v>
          </cell>
          <cell r="H144">
            <v>32</v>
          </cell>
          <cell r="I144">
            <v>37</v>
          </cell>
          <cell r="J144">
            <v>69</v>
          </cell>
        </row>
        <row r="145">
          <cell r="G145" t="str">
            <v>105430-P.S.R. MIALQUI</v>
          </cell>
          <cell r="H145">
            <v>2</v>
          </cell>
          <cell r="I145">
            <v>24</v>
          </cell>
          <cell r="J145">
            <v>26</v>
          </cell>
        </row>
        <row r="146">
          <cell r="G146" t="str">
            <v>105431-P.S.R. PEDREGAL</v>
          </cell>
          <cell r="H146">
            <v>16</v>
          </cell>
          <cell r="I146">
            <v>14</v>
          </cell>
          <cell r="J146">
            <v>30</v>
          </cell>
        </row>
        <row r="147">
          <cell r="G147" t="str">
            <v>105432-P.S.R. RAPEL</v>
          </cell>
          <cell r="H147">
            <v>2</v>
          </cell>
          <cell r="I147">
            <v>42</v>
          </cell>
          <cell r="J147">
            <v>44</v>
          </cell>
        </row>
        <row r="148">
          <cell r="G148" t="str">
            <v>105435-P.S.R. TULAHUEN</v>
          </cell>
          <cell r="H148">
            <v>35</v>
          </cell>
          <cell r="I148">
            <v>37</v>
          </cell>
          <cell r="J148">
            <v>72</v>
          </cell>
        </row>
        <row r="149">
          <cell r="G149" t="str">
            <v>105436-P.S.R. EL MAITEN</v>
          </cell>
          <cell r="H149">
            <v>9</v>
          </cell>
          <cell r="I149">
            <v>12</v>
          </cell>
          <cell r="J149">
            <v>21</v>
          </cell>
        </row>
        <row r="150">
          <cell r="G150" t="str">
            <v>105489-P.S.R. RAMADAS DE TULAHUEN</v>
          </cell>
          <cell r="H150">
            <v>3</v>
          </cell>
          <cell r="I150">
            <v>3</v>
          </cell>
          <cell r="J150">
            <v>6</v>
          </cell>
        </row>
        <row r="151">
          <cell r="G151" t="str">
            <v>04304-PUNITAQUI</v>
          </cell>
          <cell r="H151">
            <v>348</v>
          </cell>
          <cell r="I151">
            <v>404</v>
          </cell>
          <cell r="J151">
            <v>752</v>
          </cell>
        </row>
        <row r="152">
          <cell r="G152" t="str">
            <v>105308-CES. RURAL PUNITAQUI</v>
          </cell>
          <cell r="H152">
            <v>326</v>
          </cell>
          <cell r="I152">
            <v>379</v>
          </cell>
          <cell r="J152">
            <v>705</v>
          </cell>
        </row>
        <row r="153">
          <cell r="G153" t="str">
            <v>105440-P.S.R. DIVISADERO</v>
          </cell>
          <cell r="H153">
            <v>11</v>
          </cell>
          <cell r="I153">
            <v>10</v>
          </cell>
          <cell r="J153">
            <v>21</v>
          </cell>
        </row>
        <row r="154">
          <cell r="G154" t="str">
            <v>105442-P.S.R. SAN PEDRO DE QUILES</v>
          </cell>
          <cell r="H154">
            <v>4</v>
          </cell>
          <cell r="I154">
            <v>3</v>
          </cell>
          <cell r="J154">
            <v>7</v>
          </cell>
        </row>
        <row r="155">
          <cell r="G155" t="str">
            <v xml:space="preserve">105508-P.S.R. EL PARRAL DE QUILES  </v>
          </cell>
          <cell r="H155">
            <v>7</v>
          </cell>
          <cell r="I155">
            <v>12</v>
          </cell>
          <cell r="J155">
            <v>19</v>
          </cell>
        </row>
        <row r="156">
          <cell r="G156" t="str">
            <v>04305-RIO HURTADO</v>
          </cell>
          <cell r="H156">
            <v>129</v>
          </cell>
          <cell r="I156">
            <v>103</v>
          </cell>
          <cell r="J156">
            <v>232</v>
          </cell>
        </row>
        <row r="157">
          <cell r="G157" t="str">
            <v>105310-CES. RURAL PICHASCA</v>
          </cell>
          <cell r="H157">
            <v>61</v>
          </cell>
          <cell r="I157">
            <v>19</v>
          </cell>
          <cell r="J157">
            <v>80</v>
          </cell>
        </row>
        <row r="158">
          <cell r="G158" t="str">
            <v>105409-P.S.R. EL CHAÑAR</v>
          </cell>
          <cell r="H158">
            <v>7</v>
          </cell>
          <cell r="I158">
            <v>5</v>
          </cell>
          <cell r="J158">
            <v>12</v>
          </cell>
        </row>
        <row r="159">
          <cell r="G159" t="str">
            <v>105410-P.S.R. HURTADO</v>
          </cell>
          <cell r="H159">
            <v>9</v>
          </cell>
          <cell r="I159">
            <v>11</v>
          </cell>
          <cell r="J159">
            <v>20</v>
          </cell>
        </row>
        <row r="160">
          <cell r="G160" t="str">
            <v>105411-P.S.R. LAS BREAS</v>
          </cell>
          <cell r="H160">
            <v>4</v>
          </cell>
          <cell r="I160">
            <v>4</v>
          </cell>
          <cell r="J160">
            <v>8</v>
          </cell>
        </row>
        <row r="161">
          <cell r="G161" t="str">
            <v>105413-P.S.R. SAMO ALTO</v>
          </cell>
          <cell r="H161">
            <v>25</v>
          </cell>
          <cell r="I161">
            <v>30</v>
          </cell>
          <cell r="J161">
            <v>55</v>
          </cell>
        </row>
        <row r="162">
          <cell r="G162" t="str">
            <v>105414-P.S.R. SERON</v>
          </cell>
          <cell r="H162">
            <v>13</v>
          </cell>
          <cell r="I162">
            <v>21</v>
          </cell>
          <cell r="J162">
            <v>34</v>
          </cell>
        </row>
        <row r="163">
          <cell r="G163" t="str">
            <v>105503-P.S.R. TABAQUEROS</v>
          </cell>
          <cell r="H163">
            <v>10</v>
          </cell>
          <cell r="I163">
            <v>13</v>
          </cell>
          <cell r="J163">
            <v>23</v>
          </cell>
        </row>
        <row r="164">
          <cell r="G164" t="str">
            <v>Total general</v>
          </cell>
          <cell r="H164">
            <v>13030</v>
          </cell>
          <cell r="I164">
            <v>15169</v>
          </cell>
          <cell r="J164">
            <v>28199</v>
          </cell>
        </row>
      </sheetData>
      <sheetData sheetId="8" refreshError="1"/>
      <sheetData sheetId="9" refreshError="1"/>
      <sheetData sheetId="10" refreshError="1"/>
      <sheetData sheetId="11" refreshError="1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>
            <v>5</v>
          </cell>
          <cell r="M4">
            <v>6</v>
          </cell>
          <cell r="N4">
            <v>7</v>
          </cell>
          <cell r="O4">
            <v>8</v>
          </cell>
          <cell r="P4">
            <v>9</v>
          </cell>
          <cell r="Q4">
            <v>10</v>
          </cell>
          <cell r="R4">
            <v>11</v>
          </cell>
          <cell r="S4">
            <v>12</v>
          </cell>
          <cell r="T4" t="str">
            <v>Total general</v>
          </cell>
        </row>
        <row r="5">
          <cell r="G5" t="str">
            <v>04101-LA SERENA</v>
          </cell>
          <cell r="H5">
            <v>51</v>
          </cell>
          <cell r="I5">
            <v>43</v>
          </cell>
          <cell r="J5">
            <v>58</v>
          </cell>
          <cell r="K5">
            <v>63</v>
          </cell>
          <cell r="L5">
            <v>68</v>
          </cell>
          <cell r="M5">
            <v>54</v>
          </cell>
          <cell r="N5">
            <v>52</v>
          </cell>
          <cell r="O5">
            <v>70</v>
          </cell>
          <cell r="P5">
            <v>61</v>
          </cell>
          <cell r="Q5">
            <v>82</v>
          </cell>
          <cell r="R5">
            <v>75</v>
          </cell>
          <cell r="S5">
            <v>63</v>
          </cell>
          <cell r="T5">
            <v>740</v>
          </cell>
        </row>
        <row r="6">
          <cell r="G6" t="str">
            <v>105300-CES. CARDENAL CARO</v>
          </cell>
          <cell r="H6">
            <v>4</v>
          </cell>
          <cell r="I6">
            <v>6</v>
          </cell>
          <cell r="J6">
            <v>10</v>
          </cell>
          <cell r="K6">
            <v>11</v>
          </cell>
          <cell r="L6">
            <v>10</v>
          </cell>
          <cell r="M6">
            <v>8</v>
          </cell>
          <cell r="N6">
            <v>7</v>
          </cell>
          <cell r="O6">
            <v>13</v>
          </cell>
          <cell r="P6">
            <v>7</v>
          </cell>
          <cell r="Q6">
            <v>15</v>
          </cell>
          <cell r="R6">
            <v>8</v>
          </cell>
          <cell r="S6">
            <v>5</v>
          </cell>
          <cell r="T6">
            <v>104</v>
          </cell>
        </row>
        <row r="7">
          <cell r="G7" t="str">
            <v>105301-CES. LAS COMPAÑIAS</v>
          </cell>
          <cell r="H7">
            <v>8</v>
          </cell>
          <cell r="I7">
            <v>0</v>
          </cell>
          <cell r="J7">
            <v>8</v>
          </cell>
          <cell r="K7">
            <v>3</v>
          </cell>
          <cell r="L7">
            <v>7</v>
          </cell>
          <cell r="M7">
            <v>6</v>
          </cell>
          <cell r="N7">
            <v>7</v>
          </cell>
          <cell r="O7">
            <v>6</v>
          </cell>
          <cell r="P7">
            <v>5</v>
          </cell>
          <cell r="Q7">
            <v>10</v>
          </cell>
          <cell r="R7">
            <v>15</v>
          </cell>
          <cell r="S7">
            <v>7</v>
          </cell>
          <cell r="T7">
            <v>82</v>
          </cell>
        </row>
        <row r="8">
          <cell r="G8" t="str">
            <v>105302-CES. PEDRO AGUIRRE C.</v>
          </cell>
          <cell r="H8">
            <v>9</v>
          </cell>
          <cell r="I8">
            <v>5</v>
          </cell>
          <cell r="J8">
            <v>11</v>
          </cell>
          <cell r="K8">
            <v>13</v>
          </cell>
          <cell r="L8">
            <v>13</v>
          </cell>
          <cell r="M8">
            <v>11</v>
          </cell>
          <cell r="N8">
            <v>12</v>
          </cell>
          <cell r="O8">
            <v>16</v>
          </cell>
          <cell r="P8">
            <v>17</v>
          </cell>
          <cell r="Q8">
            <v>13</v>
          </cell>
          <cell r="R8">
            <v>17</v>
          </cell>
          <cell r="S8">
            <v>14</v>
          </cell>
          <cell r="T8">
            <v>151</v>
          </cell>
        </row>
        <row r="9">
          <cell r="G9" t="str">
            <v>105313-CES. SCHAFFHAUSER</v>
          </cell>
          <cell r="H9">
            <v>8</v>
          </cell>
          <cell r="I9">
            <v>9</v>
          </cell>
          <cell r="J9">
            <v>11</v>
          </cell>
          <cell r="K9">
            <v>8</v>
          </cell>
          <cell r="L9">
            <v>18</v>
          </cell>
          <cell r="M9">
            <v>19</v>
          </cell>
          <cell r="N9">
            <v>7</v>
          </cell>
          <cell r="O9">
            <v>15</v>
          </cell>
          <cell r="P9">
            <v>6</v>
          </cell>
          <cell r="Q9">
            <v>17</v>
          </cell>
          <cell r="R9">
            <v>15</v>
          </cell>
          <cell r="S9">
            <v>20</v>
          </cell>
          <cell r="T9">
            <v>153</v>
          </cell>
        </row>
        <row r="10">
          <cell r="G10" t="str">
            <v>105319-CES. CARDENAL R.S.H.</v>
          </cell>
          <cell r="H10">
            <v>9</v>
          </cell>
          <cell r="I10">
            <v>13</v>
          </cell>
          <cell r="J10">
            <v>10</v>
          </cell>
          <cell r="K10">
            <v>14</v>
          </cell>
          <cell r="L10">
            <v>9</v>
          </cell>
          <cell r="M10">
            <v>7</v>
          </cell>
          <cell r="N10">
            <v>5</v>
          </cell>
          <cell r="O10">
            <v>8</v>
          </cell>
          <cell r="P10">
            <v>9</v>
          </cell>
          <cell r="Q10">
            <v>11</v>
          </cell>
          <cell r="R10">
            <v>6</v>
          </cell>
          <cell r="S10">
            <v>4</v>
          </cell>
          <cell r="T10">
            <v>105</v>
          </cell>
        </row>
        <row r="11">
          <cell r="G11" t="str">
            <v>105325-CESFAM JUAN PABLO II</v>
          </cell>
          <cell r="H11">
            <v>6</v>
          </cell>
          <cell r="I11">
            <v>10</v>
          </cell>
          <cell r="J11">
            <v>5</v>
          </cell>
          <cell r="K11">
            <v>13</v>
          </cell>
          <cell r="L11">
            <v>10</v>
          </cell>
          <cell r="M11">
            <v>2</v>
          </cell>
          <cell r="N11">
            <v>12</v>
          </cell>
          <cell r="O11">
            <v>10</v>
          </cell>
          <cell r="P11">
            <v>10</v>
          </cell>
          <cell r="Q11">
            <v>11</v>
          </cell>
          <cell r="R11">
            <v>7</v>
          </cell>
          <cell r="S11">
            <v>8</v>
          </cell>
          <cell r="T11">
            <v>104</v>
          </cell>
        </row>
        <row r="12">
          <cell r="G12" t="str">
            <v xml:space="preserve">105400-P.S.R. ALGARROBITO            </v>
          </cell>
          <cell r="H12">
            <v>0</v>
          </cell>
          <cell r="I12">
            <v>0</v>
          </cell>
          <cell r="J12">
            <v>1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1</v>
          </cell>
          <cell r="T12">
            <v>2</v>
          </cell>
        </row>
        <row r="13">
          <cell r="G13" t="str">
            <v>105401-P.S.R. LAS ROJAS</v>
          </cell>
          <cell r="J13">
            <v>0</v>
          </cell>
          <cell r="L13">
            <v>1</v>
          </cell>
          <cell r="M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1</v>
          </cell>
        </row>
        <row r="14">
          <cell r="G14" t="str">
            <v>105402-P.S.R. EL ROMERO</v>
          </cell>
          <cell r="H14">
            <v>0</v>
          </cell>
          <cell r="I14">
            <v>0</v>
          </cell>
          <cell r="J14">
            <v>2</v>
          </cell>
          <cell r="K14">
            <v>0</v>
          </cell>
          <cell r="M14">
            <v>1</v>
          </cell>
          <cell r="N14">
            <v>1</v>
          </cell>
          <cell r="Q14">
            <v>0</v>
          </cell>
          <cell r="R14">
            <v>0</v>
          </cell>
          <cell r="S14">
            <v>3</v>
          </cell>
          <cell r="T14">
            <v>7</v>
          </cell>
        </row>
        <row r="15">
          <cell r="G15" t="str">
            <v>105499-P.S.R. LAMBERT</v>
          </cell>
          <cell r="H15">
            <v>1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S15">
            <v>1</v>
          </cell>
          <cell r="T15">
            <v>2</v>
          </cell>
        </row>
        <row r="16">
          <cell r="G16" t="str">
            <v>105700-CECOF VILLA EL INDIO</v>
          </cell>
          <cell r="H16">
            <v>1</v>
          </cell>
          <cell r="J16">
            <v>0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2</v>
          </cell>
        </row>
        <row r="17">
          <cell r="G17" t="str">
            <v>105701-CECOF VILLA ALEMANIA</v>
          </cell>
          <cell r="H17">
            <v>0</v>
          </cell>
          <cell r="K17">
            <v>0</v>
          </cell>
          <cell r="L17">
            <v>0</v>
          </cell>
          <cell r="Q17">
            <v>1</v>
          </cell>
          <cell r="R17">
            <v>1</v>
          </cell>
          <cell r="T17">
            <v>2</v>
          </cell>
        </row>
        <row r="18">
          <cell r="G18" t="str">
            <v>105702-CECOF VILLA LAMBERT</v>
          </cell>
          <cell r="I18">
            <v>0</v>
          </cell>
          <cell r="J18">
            <v>0</v>
          </cell>
          <cell r="K18">
            <v>0</v>
          </cell>
          <cell r="M18">
            <v>0</v>
          </cell>
          <cell r="O18">
            <v>1</v>
          </cell>
          <cell r="P18">
            <v>2</v>
          </cell>
          <cell r="Q18">
            <v>2</v>
          </cell>
          <cell r="R18">
            <v>3</v>
          </cell>
          <cell r="S18">
            <v>1</v>
          </cell>
          <cell r="T18">
            <v>9</v>
          </cell>
        </row>
        <row r="19">
          <cell r="G19" t="str">
            <v>200402-CECOF ARCOS DE PINAMAR</v>
          </cell>
          <cell r="H19">
            <v>5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1</v>
          </cell>
          <cell r="O19">
            <v>1</v>
          </cell>
          <cell r="P19">
            <v>5</v>
          </cell>
          <cell r="Q19">
            <v>2</v>
          </cell>
          <cell r="R19">
            <v>2</v>
          </cell>
          <cell r="S19">
            <v>0</v>
          </cell>
          <cell r="T19">
            <v>16</v>
          </cell>
        </row>
        <row r="20">
          <cell r="G20" t="str">
            <v>04102-COQUIMBO</v>
          </cell>
          <cell r="H20">
            <v>57</v>
          </cell>
          <cell r="I20">
            <v>53</v>
          </cell>
          <cell r="J20">
            <v>81</v>
          </cell>
          <cell r="K20">
            <v>76</v>
          </cell>
          <cell r="L20">
            <v>64</v>
          </cell>
          <cell r="M20">
            <v>68</v>
          </cell>
          <cell r="N20">
            <v>70</v>
          </cell>
          <cell r="O20">
            <v>62</v>
          </cell>
          <cell r="P20">
            <v>79</v>
          </cell>
          <cell r="Q20">
            <v>92</v>
          </cell>
          <cell r="R20">
            <v>73</v>
          </cell>
          <cell r="S20">
            <v>63</v>
          </cell>
          <cell r="T20">
            <v>838</v>
          </cell>
        </row>
        <row r="21">
          <cell r="G21" t="str">
            <v>105303-CES. SAN JUAN</v>
          </cell>
          <cell r="H21">
            <v>5</v>
          </cell>
          <cell r="I21">
            <v>14</v>
          </cell>
          <cell r="J21">
            <v>9</v>
          </cell>
          <cell r="K21">
            <v>9</v>
          </cell>
          <cell r="L21">
            <v>10</v>
          </cell>
          <cell r="M21">
            <v>8</v>
          </cell>
          <cell r="N21">
            <v>13</v>
          </cell>
          <cell r="O21">
            <v>0</v>
          </cell>
          <cell r="P21">
            <v>10</v>
          </cell>
          <cell r="Q21">
            <v>11</v>
          </cell>
          <cell r="R21">
            <v>5</v>
          </cell>
          <cell r="S21">
            <v>4</v>
          </cell>
          <cell r="T21">
            <v>98</v>
          </cell>
        </row>
        <row r="22">
          <cell r="G22" t="str">
            <v>105304-CES. SANTA CECILIA</v>
          </cell>
          <cell r="H22">
            <v>6</v>
          </cell>
          <cell r="I22">
            <v>2</v>
          </cell>
          <cell r="J22">
            <v>11</v>
          </cell>
          <cell r="K22">
            <v>6</v>
          </cell>
          <cell r="L22">
            <v>9</v>
          </cell>
          <cell r="M22">
            <v>6</v>
          </cell>
          <cell r="N22">
            <v>7</v>
          </cell>
          <cell r="O22">
            <v>6</v>
          </cell>
          <cell r="P22">
            <v>9</v>
          </cell>
          <cell r="Q22">
            <v>8</v>
          </cell>
          <cell r="R22">
            <v>11</v>
          </cell>
          <cell r="S22">
            <v>3</v>
          </cell>
          <cell r="T22">
            <v>84</v>
          </cell>
        </row>
        <row r="23">
          <cell r="G23" t="str">
            <v>105305-CES. TIERRAS BLANCAS</v>
          </cell>
          <cell r="H23">
            <v>6</v>
          </cell>
          <cell r="I23">
            <v>7</v>
          </cell>
          <cell r="J23">
            <v>16</v>
          </cell>
          <cell r="K23">
            <v>15</v>
          </cell>
          <cell r="L23">
            <v>12</v>
          </cell>
          <cell r="M23">
            <v>14</v>
          </cell>
          <cell r="N23">
            <v>5</v>
          </cell>
          <cell r="O23">
            <v>11</v>
          </cell>
          <cell r="P23">
            <v>11</v>
          </cell>
          <cell r="Q23">
            <v>19</v>
          </cell>
          <cell r="R23">
            <v>13</v>
          </cell>
          <cell r="S23">
            <v>17</v>
          </cell>
          <cell r="T23">
            <v>146</v>
          </cell>
        </row>
        <row r="24">
          <cell r="G24" t="str">
            <v>105321-CES. RURAL  TONGOY</v>
          </cell>
          <cell r="H24">
            <v>0</v>
          </cell>
          <cell r="J24">
            <v>3</v>
          </cell>
          <cell r="K24">
            <v>3</v>
          </cell>
          <cell r="L24">
            <v>2</v>
          </cell>
          <cell r="M24">
            <v>2</v>
          </cell>
          <cell r="N24">
            <v>5</v>
          </cell>
          <cell r="O24">
            <v>3</v>
          </cell>
          <cell r="P24">
            <v>5</v>
          </cell>
          <cell r="Q24">
            <v>3</v>
          </cell>
          <cell r="R24">
            <v>9</v>
          </cell>
          <cell r="S24">
            <v>2</v>
          </cell>
          <cell r="T24">
            <v>37</v>
          </cell>
        </row>
        <row r="25">
          <cell r="G25" t="str">
            <v>105323-CES. DR. SERGIO AGUILAR</v>
          </cell>
          <cell r="H25">
            <v>12</v>
          </cell>
          <cell r="I25">
            <v>9</v>
          </cell>
          <cell r="J25">
            <v>8</v>
          </cell>
          <cell r="K25">
            <v>14</v>
          </cell>
          <cell r="L25">
            <v>4</v>
          </cell>
          <cell r="M25">
            <v>5</v>
          </cell>
          <cell r="N25">
            <v>8</v>
          </cell>
          <cell r="O25">
            <v>9</v>
          </cell>
          <cell r="P25">
            <v>9</v>
          </cell>
          <cell r="Q25">
            <v>14</v>
          </cell>
          <cell r="R25">
            <v>11</v>
          </cell>
          <cell r="S25">
            <v>13</v>
          </cell>
          <cell r="T25">
            <v>116</v>
          </cell>
        </row>
        <row r="26">
          <cell r="G26" t="str">
            <v>105405-P.S.R. GUANAQUEROS</v>
          </cell>
          <cell r="H26">
            <v>3</v>
          </cell>
          <cell r="I26">
            <v>0</v>
          </cell>
          <cell r="J26">
            <v>2</v>
          </cell>
          <cell r="K26">
            <v>1</v>
          </cell>
          <cell r="L26">
            <v>2</v>
          </cell>
          <cell r="M26">
            <v>0</v>
          </cell>
          <cell r="O26">
            <v>0</v>
          </cell>
          <cell r="P26">
            <v>1</v>
          </cell>
          <cell r="Q26">
            <v>0</v>
          </cell>
          <cell r="R26">
            <v>3</v>
          </cell>
          <cell r="S26">
            <v>0</v>
          </cell>
          <cell r="T26">
            <v>12</v>
          </cell>
        </row>
        <row r="27">
          <cell r="G27" t="str">
            <v>105407-P.S.R. TAMBILLOS</v>
          </cell>
          <cell r="H27">
            <v>0</v>
          </cell>
          <cell r="J27">
            <v>0</v>
          </cell>
          <cell r="L27">
            <v>0</v>
          </cell>
          <cell r="M27">
            <v>1</v>
          </cell>
          <cell r="N27">
            <v>1</v>
          </cell>
          <cell r="O27">
            <v>0</v>
          </cell>
          <cell r="Q27">
            <v>1</v>
          </cell>
          <cell r="R27">
            <v>0</v>
          </cell>
          <cell r="S27">
            <v>0</v>
          </cell>
          <cell r="T27">
            <v>3</v>
          </cell>
        </row>
        <row r="28">
          <cell r="G28" t="str">
            <v>200273-CECOF PUNTA MIRA</v>
          </cell>
          <cell r="H28">
            <v>1</v>
          </cell>
          <cell r="I28">
            <v>1</v>
          </cell>
          <cell r="J28">
            <v>0</v>
          </cell>
          <cell r="L28">
            <v>0</v>
          </cell>
          <cell r="M28">
            <v>1</v>
          </cell>
          <cell r="N28">
            <v>0</v>
          </cell>
          <cell r="O28">
            <v>0</v>
          </cell>
          <cell r="P28">
            <v>1</v>
          </cell>
          <cell r="Q28">
            <v>1</v>
          </cell>
          <cell r="R28">
            <v>0</v>
          </cell>
          <cell r="S28">
            <v>1</v>
          </cell>
          <cell r="T28">
            <v>6</v>
          </cell>
        </row>
        <row r="29">
          <cell r="G29" t="str">
            <v>200494-CESFAM EL SAUCE</v>
          </cell>
          <cell r="H29">
            <v>8</v>
          </cell>
          <cell r="I29">
            <v>7</v>
          </cell>
          <cell r="J29">
            <v>13</v>
          </cell>
          <cell r="K29">
            <v>15</v>
          </cell>
          <cell r="L29">
            <v>11</v>
          </cell>
          <cell r="M29">
            <v>14</v>
          </cell>
          <cell r="N29">
            <v>13</v>
          </cell>
          <cell r="O29">
            <v>9</v>
          </cell>
          <cell r="P29">
            <v>14</v>
          </cell>
          <cell r="Q29">
            <v>15</v>
          </cell>
          <cell r="R29">
            <v>8</v>
          </cell>
          <cell r="S29">
            <v>6</v>
          </cell>
          <cell r="T29">
            <v>133</v>
          </cell>
        </row>
        <row r="30">
          <cell r="G30" t="str">
            <v>200499-CESFAM PAN DE AZÚCAR</v>
          </cell>
          <cell r="H30">
            <v>3</v>
          </cell>
          <cell r="I30">
            <v>3</v>
          </cell>
          <cell r="J30">
            <v>7</v>
          </cell>
          <cell r="K30">
            <v>6</v>
          </cell>
          <cell r="L30">
            <v>4</v>
          </cell>
          <cell r="M30">
            <v>6</v>
          </cell>
          <cell r="N30">
            <v>5</v>
          </cell>
          <cell r="O30">
            <v>7</v>
          </cell>
          <cell r="P30">
            <v>2</v>
          </cell>
          <cell r="Q30">
            <v>7</v>
          </cell>
          <cell r="R30">
            <v>3</v>
          </cell>
          <cell r="S30">
            <v>5</v>
          </cell>
          <cell r="T30">
            <v>58</v>
          </cell>
        </row>
        <row r="31">
          <cell r="G31" t="str">
            <v>200607-CESFAM LILA CORTES</v>
          </cell>
          <cell r="H31">
            <v>13</v>
          </cell>
          <cell r="I31">
            <v>10</v>
          </cell>
          <cell r="J31">
            <v>12</v>
          </cell>
          <cell r="K31">
            <v>7</v>
          </cell>
          <cell r="L31">
            <v>10</v>
          </cell>
          <cell r="M31">
            <v>11</v>
          </cell>
          <cell r="N31">
            <v>13</v>
          </cell>
          <cell r="O31">
            <v>17</v>
          </cell>
          <cell r="P31">
            <v>17</v>
          </cell>
          <cell r="Q31">
            <v>13</v>
          </cell>
          <cell r="R31">
            <v>10</v>
          </cell>
          <cell r="S31">
            <v>12</v>
          </cell>
          <cell r="T31">
            <v>145</v>
          </cell>
        </row>
        <row r="32">
          <cell r="G32" t="str">
            <v>04103-ANDACOLLO</v>
          </cell>
          <cell r="H32">
            <v>2</v>
          </cell>
          <cell r="I32">
            <v>2</v>
          </cell>
          <cell r="J32">
            <v>2</v>
          </cell>
          <cell r="K32">
            <v>3</v>
          </cell>
          <cell r="L32">
            <v>3</v>
          </cell>
          <cell r="M32">
            <v>1</v>
          </cell>
          <cell r="N32">
            <v>3</v>
          </cell>
          <cell r="O32">
            <v>2</v>
          </cell>
          <cell r="P32">
            <v>4</v>
          </cell>
          <cell r="Q32">
            <v>4</v>
          </cell>
          <cell r="R32">
            <v>4</v>
          </cell>
          <cell r="S32">
            <v>3</v>
          </cell>
          <cell r="T32">
            <v>33</v>
          </cell>
        </row>
        <row r="33">
          <cell r="G33" t="str">
            <v>105106-HOSPITAL ANDACOLLO</v>
          </cell>
          <cell r="H33">
            <v>2</v>
          </cell>
          <cell r="I33">
            <v>2</v>
          </cell>
          <cell r="J33">
            <v>2</v>
          </cell>
          <cell r="K33">
            <v>3</v>
          </cell>
          <cell r="L33">
            <v>3</v>
          </cell>
          <cell r="M33">
            <v>1</v>
          </cell>
          <cell r="N33">
            <v>3</v>
          </cell>
          <cell r="O33">
            <v>2</v>
          </cell>
          <cell r="P33">
            <v>4</v>
          </cell>
          <cell r="Q33">
            <v>4</v>
          </cell>
          <cell r="R33">
            <v>4</v>
          </cell>
          <cell r="S33">
            <v>3</v>
          </cell>
          <cell r="T33">
            <v>33</v>
          </cell>
        </row>
        <row r="34">
          <cell r="G34" t="str">
            <v>04104-LA HIGUERA</v>
          </cell>
          <cell r="H34">
            <v>2</v>
          </cell>
          <cell r="I34">
            <v>0</v>
          </cell>
          <cell r="J34">
            <v>1</v>
          </cell>
          <cell r="K34">
            <v>1</v>
          </cell>
          <cell r="L34">
            <v>0</v>
          </cell>
          <cell r="M34">
            <v>1</v>
          </cell>
          <cell r="R34">
            <v>3</v>
          </cell>
          <cell r="T34">
            <v>8</v>
          </cell>
        </row>
        <row r="35">
          <cell r="G35" t="str">
            <v>105314-CES. LA HIGUERA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  <cell r="L35">
            <v>0</v>
          </cell>
          <cell r="M35">
            <v>0</v>
          </cell>
          <cell r="R35">
            <v>1</v>
          </cell>
          <cell r="T35">
            <v>2</v>
          </cell>
        </row>
        <row r="36">
          <cell r="G36" t="str">
            <v xml:space="preserve">105500-P.S.R. CALETA HORNOS        </v>
          </cell>
          <cell r="H36">
            <v>1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1</v>
          </cell>
          <cell r="R36">
            <v>0</v>
          </cell>
          <cell r="T36">
            <v>2</v>
          </cell>
        </row>
        <row r="37">
          <cell r="G37" t="str">
            <v>105505-P.S.R. LOS CHOROS</v>
          </cell>
          <cell r="K37">
            <v>0</v>
          </cell>
          <cell r="R37">
            <v>1</v>
          </cell>
          <cell r="T37">
            <v>1</v>
          </cell>
        </row>
        <row r="38">
          <cell r="G38" t="str">
            <v>105506-P.S.R. EL TRAPICHE</v>
          </cell>
          <cell r="H38">
            <v>1</v>
          </cell>
          <cell r="J38">
            <v>0</v>
          </cell>
          <cell r="K38">
            <v>1</v>
          </cell>
          <cell r="L38">
            <v>0</v>
          </cell>
          <cell r="R38">
            <v>1</v>
          </cell>
          <cell r="T38">
            <v>3</v>
          </cell>
        </row>
        <row r="39">
          <cell r="G39" t="str">
            <v>04105-PAIHUANO</v>
          </cell>
          <cell r="H39">
            <v>4</v>
          </cell>
          <cell r="I39">
            <v>1</v>
          </cell>
          <cell r="J39">
            <v>1</v>
          </cell>
          <cell r="K39">
            <v>0</v>
          </cell>
          <cell r="L39">
            <v>0</v>
          </cell>
          <cell r="M39">
            <v>5</v>
          </cell>
          <cell r="N39">
            <v>0</v>
          </cell>
          <cell r="O39">
            <v>1</v>
          </cell>
          <cell r="P39">
            <v>0</v>
          </cell>
          <cell r="Q39">
            <v>2</v>
          </cell>
          <cell r="R39">
            <v>1</v>
          </cell>
          <cell r="S39">
            <v>2</v>
          </cell>
          <cell r="T39">
            <v>17</v>
          </cell>
        </row>
        <row r="40">
          <cell r="G40" t="str">
            <v>105306-CES. PAIHUANO</v>
          </cell>
          <cell r="H40">
            <v>4</v>
          </cell>
          <cell r="I40">
            <v>0</v>
          </cell>
          <cell r="J40">
            <v>1</v>
          </cell>
          <cell r="K40">
            <v>0</v>
          </cell>
          <cell r="M40">
            <v>3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1</v>
          </cell>
          <cell r="S40">
            <v>2</v>
          </cell>
          <cell r="T40">
            <v>11</v>
          </cell>
        </row>
        <row r="41">
          <cell r="G41" t="str">
            <v>105475-P.S.R. HORCON</v>
          </cell>
          <cell r="I41">
            <v>1</v>
          </cell>
          <cell r="J41">
            <v>0</v>
          </cell>
          <cell r="L41">
            <v>0</v>
          </cell>
          <cell r="M41">
            <v>0</v>
          </cell>
          <cell r="O41">
            <v>1</v>
          </cell>
          <cell r="Q41">
            <v>1</v>
          </cell>
          <cell r="T41">
            <v>3</v>
          </cell>
        </row>
        <row r="42">
          <cell r="G42" t="str">
            <v>105476-P.S.R. MONTE GRANDE</v>
          </cell>
          <cell r="M42">
            <v>1</v>
          </cell>
          <cell r="T42">
            <v>1</v>
          </cell>
        </row>
        <row r="43">
          <cell r="G43" t="str">
            <v>105477-P.S.R. PISCO ELQUI</v>
          </cell>
          <cell r="M43">
            <v>1</v>
          </cell>
          <cell r="N43">
            <v>0</v>
          </cell>
          <cell r="O43">
            <v>0</v>
          </cell>
          <cell r="Q43">
            <v>1</v>
          </cell>
          <cell r="T43">
            <v>2</v>
          </cell>
        </row>
        <row r="44">
          <cell r="G44" t="str">
            <v>04106-VICUÑA</v>
          </cell>
          <cell r="H44">
            <v>11</v>
          </cell>
          <cell r="I44">
            <v>7</v>
          </cell>
          <cell r="J44">
            <v>15</v>
          </cell>
          <cell r="K44">
            <v>12</v>
          </cell>
          <cell r="L44">
            <v>12</v>
          </cell>
          <cell r="M44">
            <v>11</v>
          </cell>
          <cell r="N44">
            <v>19</v>
          </cell>
          <cell r="O44">
            <v>6</v>
          </cell>
          <cell r="P44">
            <v>6</v>
          </cell>
          <cell r="Q44">
            <v>4</v>
          </cell>
          <cell r="R44">
            <v>8</v>
          </cell>
          <cell r="S44">
            <v>9</v>
          </cell>
          <cell r="T44">
            <v>120</v>
          </cell>
        </row>
        <row r="45">
          <cell r="G45" t="str">
            <v>105107-HOSPITAL VICUÑA</v>
          </cell>
          <cell r="H45">
            <v>2</v>
          </cell>
          <cell r="I45">
            <v>0</v>
          </cell>
          <cell r="J45">
            <v>4</v>
          </cell>
          <cell r="K45">
            <v>3</v>
          </cell>
          <cell r="L45">
            <v>5</v>
          </cell>
          <cell r="M45">
            <v>4</v>
          </cell>
          <cell r="N45">
            <v>6</v>
          </cell>
          <cell r="O45">
            <v>2</v>
          </cell>
          <cell r="P45">
            <v>4</v>
          </cell>
          <cell r="Q45">
            <v>0</v>
          </cell>
          <cell r="R45">
            <v>4</v>
          </cell>
          <cell r="S45">
            <v>6</v>
          </cell>
          <cell r="T45">
            <v>40</v>
          </cell>
        </row>
        <row r="46">
          <cell r="G46" t="str">
            <v>105467-P.S.R. DIAGUITAS</v>
          </cell>
          <cell r="H46">
            <v>1</v>
          </cell>
          <cell r="J46">
            <v>2</v>
          </cell>
          <cell r="K46">
            <v>1</v>
          </cell>
          <cell r="M46">
            <v>1</v>
          </cell>
          <cell r="O46">
            <v>0</v>
          </cell>
          <cell r="Q46">
            <v>1</v>
          </cell>
          <cell r="S46">
            <v>1</v>
          </cell>
          <cell r="T46">
            <v>7</v>
          </cell>
        </row>
        <row r="47">
          <cell r="G47" t="str">
            <v>105468-P.S.R. EL MOLLE</v>
          </cell>
          <cell r="H47">
            <v>1</v>
          </cell>
          <cell r="I47">
            <v>0</v>
          </cell>
          <cell r="K47">
            <v>1</v>
          </cell>
          <cell r="L47">
            <v>1</v>
          </cell>
          <cell r="N47">
            <v>1</v>
          </cell>
          <cell r="O47">
            <v>1</v>
          </cell>
          <cell r="P47">
            <v>1</v>
          </cell>
          <cell r="S47">
            <v>1</v>
          </cell>
          <cell r="T47">
            <v>7</v>
          </cell>
        </row>
        <row r="48">
          <cell r="G48" t="str">
            <v>105469-P.S.R. EL TAMBO</v>
          </cell>
          <cell r="H48">
            <v>0</v>
          </cell>
          <cell r="I48">
            <v>0</v>
          </cell>
          <cell r="J48">
            <v>2</v>
          </cell>
          <cell r="K48">
            <v>0</v>
          </cell>
          <cell r="L48">
            <v>0</v>
          </cell>
          <cell r="N48">
            <v>1</v>
          </cell>
          <cell r="T48">
            <v>3</v>
          </cell>
        </row>
        <row r="49">
          <cell r="G49" t="str">
            <v>105470-P.S.R. HUANTA</v>
          </cell>
          <cell r="Q49">
            <v>0</v>
          </cell>
          <cell r="T49">
            <v>0</v>
          </cell>
        </row>
        <row r="50">
          <cell r="G50" t="str">
            <v>105471-P.S.R. PERALILLO</v>
          </cell>
          <cell r="H50">
            <v>1</v>
          </cell>
          <cell r="J50">
            <v>3</v>
          </cell>
          <cell r="L50">
            <v>0</v>
          </cell>
          <cell r="M50">
            <v>1</v>
          </cell>
          <cell r="N50">
            <v>2</v>
          </cell>
          <cell r="O50">
            <v>1</v>
          </cell>
          <cell r="P50">
            <v>0</v>
          </cell>
          <cell r="Q50">
            <v>0</v>
          </cell>
          <cell r="S50">
            <v>0</v>
          </cell>
          <cell r="T50">
            <v>8</v>
          </cell>
        </row>
        <row r="51">
          <cell r="G51" t="str">
            <v>105472-P.S.R. RIVADAVIA</v>
          </cell>
          <cell r="I51">
            <v>0</v>
          </cell>
          <cell r="J51">
            <v>0</v>
          </cell>
          <cell r="K51">
            <v>1</v>
          </cell>
          <cell r="L51">
            <v>3</v>
          </cell>
          <cell r="M51">
            <v>1</v>
          </cell>
          <cell r="N51">
            <v>2</v>
          </cell>
          <cell r="O51">
            <v>1</v>
          </cell>
          <cell r="Q51">
            <v>1</v>
          </cell>
          <cell r="T51">
            <v>9</v>
          </cell>
        </row>
        <row r="52">
          <cell r="G52" t="str">
            <v>105473-P.S.R. TALCUNA</v>
          </cell>
          <cell r="H52">
            <v>0</v>
          </cell>
          <cell r="I52">
            <v>0</v>
          </cell>
          <cell r="K52">
            <v>1</v>
          </cell>
          <cell r="L52">
            <v>1</v>
          </cell>
          <cell r="N52">
            <v>1</v>
          </cell>
          <cell r="Q52">
            <v>1</v>
          </cell>
          <cell r="T52">
            <v>4</v>
          </cell>
        </row>
        <row r="53">
          <cell r="G53" t="str">
            <v>105474-P.S.R. CHAPILCA</v>
          </cell>
          <cell r="H53">
            <v>0</v>
          </cell>
          <cell r="M53">
            <v>2</v>
          </cell>
          <cell r="T53">
            <v>2</v>
          </cell>
        </row>
        <row r="54">
          <cell r="G54" t="str">
            <v>105509-P.S.R. GUALLIGUAICA</v>
          </cell>
          <cell r="H54">
            <v>0</v>
          </cell>
          <cell r="I54">
            <v>0</v>
          </cell>
          <cell r="L54">
            <v>1</v>
          </cell>
          <cell r="N54">
            <v>2</v>
          </cell>
          <cell r="T54">
            <v>3</v>
          </cell>
        </row>
        <row r="55">
          <cell r="G55" t="str">
            <v>200538-CESFAM SAN ISIDRO CALINGASTA</v>
          </cell>
          <cell r="H55">
            <v>6</v>
          </cell>
          <cell r="I55">
            <v>7</v>
          </cell>
          <cell r="J55">
            <v>4</v>
          </cell>
          <cell r="K55">
            <v>5</v>
          </cell>
          <cell r="L55">
            <v>1</v>
          </cell>
          <cell r="M55">
            <v>2</v>
          </cell>
          <cell r="N55">
            <v>4</v>
          </cell>
          <cell r="O55">
            <v>1</v>
          </cell>
          <cell r="P55">
            <v>1</v>
          </cell>
          <cell r="Q55">
            <v>1</v>
          </cell>
          <cell r="R55">
            <v>4</v>
          </cell>
          <cell r="S55">
            <v>1</v>
          </cell>
          <cell r="T55">
            <v>37</v>
          </cell>
        </row>
        <row r="56">
          <cell r="G56" t="str">
            <v>04201-ILLAPEL</v>
          </cell>
          <cell r="H56">
            <v>10</v>
          </cell>
          <cell r="I56">
            <v>8</v>
          </cell>
          <cell r="J56">
            <v>29</v>
          </cell>
          <cell r="K56">
            <v>11</v>
          </cell>
          <cell r="L56">
            <v>12</v>
          </cell>
          <cell r="M56">
            <v>7</v>
          </cell>
          <cell r="N56">
            <v>15</v>
          </cell>
          <cell r="O56">
            <v>11</v>
          </cell>
          <cell r="P56">
            <v>4</v>
          </cell>
          <cell r="Q56">
            <v>14</v>
          </cell>
          <cell r="R56">
            <v>12</v>
          </cell>
          <cell r="S56">
            <v>13</v>
          </cell>
          <cell r="T56">
            <v>146</v>
          </cell>
        </row>
        <row r="57">
          <cell r="G57" t="str">
            <v>105326-CESFAM SAN RAFAEL</v>
          </cell>
          <cell r="H57">
            <v>4</v>
          </cell>
          <cell r="I57">
            <v>4</v>
          </cell>
          <cell r="J57">
            <v>10</v>
          </cell>
          <cell r="K57">
            <v>3</v>
          </cell>
          <cell r="M57">
            <v>2</v>
          </cell>
          <cell r="N57">
            <v>6</v>
          </cell>
          <cell r="O57">
            <v>4</v>
          </cell>
          <cell r="P57">
            <v>2</v>
          </cell>
          <cell r="Q57">
            <v>2</v>
          </cell>
          <cell r="R57">
            <v>2</v>
          </cell>
          <cell r="S57">
            <v>4</v>
          </cell>
          <cell r="T57">
            <v>43</v>
          </cell>
        </row>
        <row r="58">
          <cell r="G58" t="str">
            <v xml:space="preserve">105443-P.S.R. CARCAMO                   </v>
          </cell>
          <cell r="P58">
            <v>0</v>
          </cell>
          <cell r="T58">
            <v>0</v>
          </cell>
        </row>
        <row r="59">
          <cell r="G59" t="str">
            <v>105444-P.S.R. HUINTIL</v>
          </cell>
          <cell r="L59">
            <v>1</v>
          </cell>
          <cell r="T59">
            <v>1</v>
          </cell>
        </row>
        <row r="60">
          <cell r="G60" t="str">
            <v>105445-P.S.R. LIMAHUIDA</v>
          </cell>
          <cell r="R60">
            <v>1</v>
          </cell>
          <cell r="T60">
            <v>1</v>
          </cell>
        </row>
        <row r="61">
          <cell r="G61" t="str">
            <v>105447-P.S.R. PERALILLO</v>
          </cell>
          <cell r="I61">
            <v>1</v>
          </cell>
          <cell r="R61">
            <v>1</v>
          </cell>
          <cell r="T61">
            <v>2</v>
          </cell>
        </row>
        <row r="62">
          <cell r="G62" t="str">
            <v>105448-P.S.R. SANTA VIRGINIA</v>
          </cell>
          <cell r="H62">
            <v>1</v>
          </cell>
          <cell r="K62">
            <v>1</v>
          </cell>
          <cell r="L62">
            <v>1</v>
          </cell>
          <cell r="O62">
            <v>1</v>
          </cell>
          <cell r="P62">
            <v>1</v>
          </cell>
          <cell r="Q62">
            <v>1</v>
          </cell>
          <cell r="S62">
            <v>1</v>
          </cell>
          <cell r="T62">
            <v>7</v>
          </cell>
        </row>
        <row r="63">
          <cell r="G63" t="str">
            <v>105485-P.S.R. PLAN DE HORNOS</v>
          </cell>
          <cell r="J63">
            <v>1</v>
          </cell>
          <cell r="L63">
            <v>1</v>
          </cell>
          <cell r="T63">
            <v>2</v>
          </cell>
        </row>
        <row r="64">
          <cell r="G64" t="str">
            <v>105487-P.S.R. CAÑAS UNO</v>
          </cell>
          <cell r="J64">
            <v>3</v>
          </cell>
          <cell r="K64">
            <v>1</v>
          </cell>
          <cell r="O64">
            <v>1</v>
          </cell>
          <cell r="P64">
            <v>1</v>
          </cell>
          <cell r="Q64">
            <v>4</v>
          </cell>
          <cell r="R64">
            <v>1</v>
          </cell>
          <cell r="S64">
            <v>1</v>
          </cell>
          <cell r="T64">
            <v>12</v>
          </cell>
        </row>
        <row r="65">
          <cell r="G65" t="str">
            <v>105504-P.S.R. SOCAVON</v>
          </cell>
          <cell r="K65">
            <v>1</v>
          </cell>
          <cell r="T65">
            <v>1</v>
          </cell>
        </row>
        <row r="66">
          <cell r="G66" t="str">
            <v>200366-CESFAM URBANO II</v>
          </cell>
          <cell r="H66">
            <v>5</v>
          </cell>
          <cell r="I66">
            <v>3</v>
          </cell>
          <cell r="J66">
            <v>15</v>
          </cell>
          <cell r="K66">
            <v>5</v>
          </cell>
          <cell r="L66">
            <v>9</v>
          </cell>
          <cell r="M66">
            <v>5</v>
          </cell>
          <cell r="N66">
            <v>9</v>
          </cell>
          <cell r="O66">
            <v>5</v>
          </cell>
          <cell r="P66">
            <v>0</v>
          </cell>
          <cell r="Q66">
            <v>7</v>
          </cell>
          <cell r="R66">
            <v>7</v>
          </cell>
          <cell r="S66">
            <v>7</v>
          </cell>
          <cell r="T66">
            <v>77</v>
          </cell>
        </row>
        <row r="67">
          <cell r="G67" t="str">
            <v>04202-CANELA</v>
          </cell>
          <cell r="H67">
            <v>2</v>
          </cell>
          <cell r="I67">
            <v>2</v>
          </cell>
          <cell r="J67">
            <v>0</v>
          </cell>
          <cell r="K67">
            <v>2</v>
          </cell>
          <cell r="L67">
            <v>2</v>
          </cell>
          <cell r="M67">
            <v>2</v>
          </cell>
          <cell r="N67">
            <v>1</v>
          </cell>
          <cell r="O67">
            <v>6</v>
          </cell>
          <cell r="P67">
            <v>0</v>
          </cell>
          <cell r="Q67">
            <v>3</v>
          </cell>
          <cell r="R67">
            <v>3</v>
          </cell>
          <cell r="S67">
            <v>0</v>
          </cell>
          <cell r="T67">
            <v>23</v>
          </cell>
        </row>
        <row r="68">
          <cell r="G68" t="str">
            <v>105309-CES. RURAL CANELA</v>
          </cell>
          <cell r="H68">
            <v>2</v>
          </cell>
          <cell r="I68">
            <v>2</v>
          </cell>
          <cell r="J68">
            <v>0</v>
          </cell>
          <cell r="K68">
            <v>2</v>
          </cell>
          <cell r="L68">
            <v>2</v>
          </cell>
          <cell r="M68">
            <v>2</v>
          </cell>
          <cell r="N68">
            <v>1</v>
          </cell>
          <cell r="O68">
            <v>6</v>
          </cell>
          <cell r="P68">
            <v>0</v>
          </cell>
          <cell r="Q68">
            <v>3</v>
          </cell>
          <cell r="R68">
            <v>3</v>
          </cell>
          <cell r="S68">
            <v>0</v>
          </cell>
          <cell r="T68">
            <v>23</v>
          </cell>
        </row>
        <row r="69">
          <cell r="G69" t="str">
            <v>04203-LOS VILOS</v>
          </cell>
          <cell r="H69">
            <v>7</v>
          </cell>
          <cell r="I69">
            <v>0</v>
          </cell>
          <cell r="J69">
            <v>5</v>
          </cell>
          <cell r="K69">
            <v>2</v>
          </cell>
          <cell r="L69">
            <v>7</v>
          </cell>
          <cell r="M69">
            <v>6</v>
          </cell>
          <cell r="N69">
            <v>7</v>
          </cell>
          <cell r="O69">
            <v>7</v>
          </cell>
          <cell r="P69">
            <v>6</v>
          </cell>
          <cell r="Q69">
            <v>5</v>
          </cell>
          <cell r="R69">
            <v>7</v>
          </cell>
          <cell r="S69">
            <v>9</v>
          </cell>
          <cell r="T69">
            <v>68</v>
          </cell>
        </row>
        <row r="70">
          <cell r="G70" t="str">
            <v>105108-HOSPITAL LOS VILOS</v>
          </cell>
          <cell r="H70">
            <v>6</v>
          </cell>
          <cell r="I70">
            <v>0</v>
          </cell>
          <cell r="J70">
            <v>2</v>
          </cell>
          <cell r="K70">
            <v>1</v>
          </cell>
          <cell r="L70">
            <v>3</v>
          </cell>
          <cell r="M70">
            <v>2</v>
          </cell>
          <cell r="N70">
            <v>6</v>
          </cell>
          <cell r="O70">
            <v>5</v>
          </cell>
          <cell r="P70">
            <v>3</v>
          </cell>
          <cell r="Q70">
            <v>4</v>
          </cell>
          <cell r="R70">
            <v>2</v>
          </cell>
          <cell r="S70">
            <v>3</v>
          </cell>
          <cell r="T70">
            <v>37</v>
          </cell>
        </row>
        <row r="71">
          <cell r="G71" t="str">
            <v xml:space="preserve">105478-P.S.R. CAIMANES                   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N71">
            <v>0</v>
          </cell>
          <cell r="P71">
            <v>1</v>
          </cell>
          <cell r="Q71">
            <v>0</v>
          </cell>
          <cell r="R71">
            <v>0</v>
          </cell>
          <cell r="S71">
            <v>0</v>
          </cell>
          <cell r="T71">
            <v>1</v>
          </cell>
        </row>
        <row r="72">
          <cell r="G72" t="str">
            <v>105479-P.S.R. GUANGUALI</v>
          </cell>
          <cell r="H72">
            <v>0</v>
          </cell>
          <cell r="J72">
            <v>0</v>
          </cell>
          <cell r="K72">
            <v>1</v>
          </cell>
          <cell r="M72">
            <v>1</v>
          </cell>
          <cell r="N72">
            <v>1</v>
          </cell>
          <cell r="P72">
            <v>0</v>
          </cell>
          <cell r="Q72">
            <v>0</v>
          </cell>
          <cell r="R72">
            <v>0</v>
          </cell>
          <cell r="S72">
            <v>2</v>
          </cell>
          <cell r="T72">
            <v>5</v>
          </cell>
        </row>
        <row r="73">
          <cell r="G73" t="str">
            <v>105480-P.S.R. QUILIMARI</v>
          </cell>
          <cell r="H73">
            <v>0</v>
          </cell>
          <cell r="J73">
            <v>0</v>
          </cell>
          <cell r="K73">
            <v>0</v>
          </cell>
          <cell r="L73">
            <v>2</v>
          </cell>
          <cell r="M73">
            <v>1</v>
          </cell>
          <cell r="N73">
            <v>0</v>
          </cell>
          <cell r="O73">
            <v>2</v>
          </cell>
          <cell r="P73">
            <v>2</v>
          </cell>
          <cell r="Q73">
            <v>1</v>
          </cell>
          <cell r="R73">
            <v>5</v>
          </cell>
          <cell r="S73">
            <v>1</v>
          </cell>
          <cell r="T73">
            <v>14</v>
          </cell>
        </row>
        <row r="74">
          <cell r="G74" t="str">
            <v>105481-P.S.R. TILAMA</v>
          </cell>
          <cell r="H74">
            <v>0</v>
          </cell>
          <cell r="I74">
            <v>0</v>
          </cell>
          <cell r="J74">
            <v>2</v>
          </cell>
          <cell r="K74">
            <v>0</v>
          </cell>
          <cell r="L74">
            <v>2</v>
          </cell>
          <cell r="M74">
            <v>1</v>
          </cell>
          <cell r="N74">
            <v>0</v>
          </cell>
          <cell r="R74">
            <v>0</v>
          </cell>
          <cell r="S74">
            <v>3</v>
          </cell>
          <cell r="T74">
            <v>8</v>
          </cell>
        </row>
        <row r="75">
          <cell r="G75" t="str">
            <v>105511-P.S.R. LOS CONDORES</v>
          </cell>
          <cell r="H75">
            <v>1</v>
          </cell>
          <cell r="J75">
            <v>1</v>
          </cell>
          <cell r="K75">
            <v>0</v>
          </cell>
          <cell r="M75">
            <v>1</v>
          </cell>
          <cell r="N75">
            <v>0</v>
          </cell>
          <cell r="O75">
            <v>0</v>
          </cell>
          <cell r="P75">
            <v>0</v>
          </cell>
          <cell r="T75">
            <v>3</v>
          </cell>
        </row>
        <row r="76">
          <cell r="G76" t="str">
            <v>04204-SALAMANCA</v>
          </cell>
          <cell r="H76">
            <v>8</v>
          </cell>
          <cell r="I76">
            <v>3</v>
          </cell>
          <cell r="J76">
            <v>10</v>
          </cell>
          <cell r="K76">
            <v>1</v>
          </cell>
          <cell r="L76">
            <v>2</v>
          </cell>
          <cell r="M76">
            <v>3</v>
          </cell>
          <cell r="N76">
            <v>16</v>
          </cell>
          <cell r="O76">
            <v>9</v>
          </cell>
          <cell r="P76">
            <v>2</v>
          </cell>
          <cell r="Q76">
            <v>5</v>
          </cell>
          <cell r="R76">
            <v>1</v>
          </cell>
          <cell r="S76">
            <v>2</v>
          </cell>
          <cell r="T76">
            <v>62</v>
          </cell>
        </row>
        <row r="77">
          <cell r="G77" t="str">
            <v>105104-HOSPITAL SALAMANCA</v>
          </cell>
          <cell r="H77">
            <v>5</v>
          </cell>
          <cell r="I77">
            <v>1</v>
          </cell>
          <cell r="J77">
            <v>3</v>
          </cell>
          <cell r="K77">
            <v>0</v>
          </cell>
          <cell r="L77">
            <v>1</v>
          </cell>
          <cell r="M77">
            <v>1</v>
          </cell>
          <cell r="N77">
            <v>11</v>
          </cell>
          <cell r="O77">
            <v>3</v>
          </cell>
          <cell r="S77">
            <v>2</v>
          </cell>
          <cell r="T77">
            <v>27</v>
          </cell>
        </row>
        <row r="78">
          <cell r="G78" t="str">
            <v xml:space="preserve">105452-P.S.R. CUNCUMEN                 </v>
          </cell>
          <cell r="H78">
            <v>0</v>
          </cell>
          <cell r="J78">
            <v>1</v>
          </cell>
          <cell r="L78">
            <v>0</v>
          </cell>
          <cell r="N78">
            <v>0</v>
          </cell>
          <cell r="O78">
            <v>2</v>
          </cell>
          <cell r="Q78">
            <v>1</v>
          </cell>
          <cell r="R78">
            <v>0</v>
          </cell>
          <cell r="T78">
            <v>4</v>
          </cell>
        </row>
        <row r="79">
          <cell r="G79" t="str">
            <v>105453-P.S.R. TRANQUILLA</v>
          </cell>
          <cell r="H79">
            <v>0</v>
          </cell>
          <cell r="J79">
            <v>0</v>
          </cell>
          <cell r="M79">
            <v>1</v>
          </cell>
          <cell r="T79">
            <v>1</v>
          </cell>
        </row>
        <row r="80">
          <cell r="G80" t="str">
            <v>105455-P.S.R. CHILLEPIN</v>
          </cell>
          <cell r="H80">
            <v>1</v>
          </cell>
          <cell r="L80">
            <v>0</v>
          </cell>
          <cell r="M80">
            <v>0</v>
          </cell>
          <cell r="O80">
            <v>0</v>
          </cell>
          <cell r="P80">
            <v>0</v>
          </cell>
          <cell r="Q80">
            <v>0</v>
          </cell>
          <cell r="R80">
            <v>1</v>
          </cell>
          <cell r="T80">
            <v>2</v>
          </cell>
        </row>
        <row r="81">
          <cell r="G81" t="str">
            <v>105456-P.S.R. LLIMPO</v>
          </cell>
          <cell r="I81">
            <v>2</v>
          </cell>
          <cell r="M81">
            <v>1</v>
          </cell>
          <cell r="P81">
            <v>0</v>
          </cell>
          <cell r="Q81">
            <v>0</v>
          </cell>
          <cell r="R81">
            <v>0</v>
          </cell>
          <cell r="T81">
            <v>3</v>
          </cell>
        </row>
        <row r="82">
          <cell r="G82" t="str">
            <v>105457-P.S.R. SAN AGUSTIN</v>
          </cell>
          <cell r="H82">
            <v>1</v>
          </cell>
          <cell r="J82">
            <v>1</v>
          </cell>
          <cell r="L82">
            <v>0</v>
          </cell>
          <cell r="P82">
            <v>1</v>
          </cell>
          <cell r="T82">
            <v>3</v>
          </cell>
        </row>
        <row r="83">
          <cell r="G83" t="str">
            <v>105458-P.S.R. TAHUINCO</v>
          </cell>
          <cell r="H83">
            <v>1</v>
          </cell>
          <cell r="I83">
            <v>0</v>
          </cell>
          <cell r="J83">
            <v>3</v>
          </cell>
          <cell r="K83">
            <v>1</v>
          </cell>
          <cell r="L83">
            <v>0</v>
          </cell>
          <cell r="N83">
            <v>2</v>
          </cell>
          <cell r="O83">
            <v>4</v>
          </cell>
          <cell r="Q83">
            <v>1</v>
          </cell>
          <cell r="T83">
            <v>12</v>
          </cell>
        </row>
        <row r="84">
          <cell r="G84" t="str">
            <v>105491-P.S.R. QUELEN BAJO</v>
          </cell>
          <cell r="H84">
            <v>0</v>
          </cell>
          <cell r="I84">
            <v>0</v>
          </cell>
          <cell r="J84">
            <v>1</v>
          </cell>
          <cell r="K84">
            <v>0</v>
          </cell>
          <cell r="L84">
            <v>0</v>
          </cell>
          <cell r="M84">
            <v>0</v>
          </cell>
          <cell r="N84">
            <v>2</v>
          </cell>
          <cell r="O84">
            <v>0</v>
          </cell>
          <cell r="Q84">
            <v>3</v>
          </cell>
          <cell r="R84">
            <v>0</v>
          </cell>
          <cell r="T84">
            <v>6</v>
          </cell>
        </row>
        <row r="85">
          <cell r="G85" t="str">
            <v>105492-P.S.R. CAMISA</v>
          </cell>
          <cell r="I85">
            <v>0</v>
          </cell>
          <cell r="L85">
            <v>0</v>
          </cell>
          <cell r="N85">
            <v>1</v>
          </cell>
          <cell r="P85">
            <v>0</v>
          </cell>
          <cell r="R85">
            <v>0</v>
          </cell>
          <cell r="T85">
            <v>1</v>
          </cell>
        </row>
        <row r="86">
          <cell r="G86" t="str">
            <v>105501-P.S.R. ARBOLEDA GRANDE</v>
          </cell>
          <cell r="H86">
            <v>0</v>
          </cell>
          <cell r="I86">
            <v>0</v>
          </cell>
          <cell r="J86">
            <v>1</v>
          </cell>
          <cell r="L86">
            <v>1</v>
          </cell>
          <cell r="P86">
            <v>1</v>
          </cell>
          <cell r="R86">
            <v>0</v>
          </cell>
          <cell r="T86">
            <v>3</v>
          </cell>
        </row>
        <row r="87">
          <cell r="G87" t="str">
            <v>04301-OVALLE</v>
          </cell>
          <cell r="H87">
            <v>14</v>
          </cell>
          <cell r="I87">
            <v>25</v>
          </cell>
          <cell r="J87">
            <v>44</v>
          </cell>
          <cell r="K87">
            <v>33</v>
          </cell>
          <cell r="L87">
            <v>40</v>
          </cell>
          <cell r="M87">
            <v>32</v>
          </cell>
          <cell r="N87">
            <v>48</v>
          </cell>
          <cell r="O87">
            <v>39</v>
          </cell>
          <cell r="P87">
            <v>35</v>
          </cell>
          <cell r="Q87">
            <v>43</v>
          </cell>
          <cell r="R87">
            <v>34</v>
          </cell>
          <cell r="S87">
            <v>36</v>
          </cell>
          <cell r="T87">
            <v>423</v>
          </cell>
        </row>
        <row r="88">
          <cell r="G88" t="str">
            <v>105315-CES. RURAL C. DE TAMAYA</v>
          </cell>
          <cell r="H88">
            <v>2</v>
          </cell>
          <cell r="I88">
            <v>3</v>
          </cell>
          <cell r="J88">
            <v>6</v>
          </cell>
          <cell r="K88">
            <v>4</v>
          </cell>
          <cell r="L88">
            <v>3</v>
          </cell>
          <cell r="M88">
            <v>4</v>
          </cell>
          <cell r="N88">
            <v>8</v>
          </cell>
          <cell r="O88">
            <v>2</v>
          </cell>
          <cell r="P88">
            <v>4</v>
          </cell>
          <cell r="Q88">
            <v>5</v>
          </cell>
          <cell r="R88">
            <v>2</v>
          </cell>
          <cell r="S88">
            <v>3</v>
          </cell>
          <cell r="T88">
            <v>46</v>
          </cell>
        </row>
        <row r="89">
          <cell r="G89" t="str">
            <v>105317-CES. JORGE JORDAN D.</v>
          </cell>
          <cell r="H89">
            <v>2</v>
          </cell>
          <cell r="I89">
            <v>10</v>
          </cell>
          <cell r="J89">
            <v>9</v>
          </cell>
          <cell r="K89">
            <v>6</v>
          </cell>
          <cell r="L89">
            <v>3</v>
          </cell>
          <cell r="M89">
            <v>8</v>
          </cell>
          <cell r="N89">
            <v>10</v>
          </cell>
          <cell r="O89">
            <v>13</v>
          </cell>
          <cell r="P89">
            <v>13</v>
          </cell>
          <cell r="Q89">
            <v>10</v>
          </cell>
          <cell r="R89">
            <v>11</v>
          </cell>
          <cell r="S89">
            <v>8</v>
          </cell>
          <cell r="T89">
            <v>103</v>
          </cell>
        </row>
        <row r="90">
          <cell r="G90" t="str">
            <v>105322-CES. MARCOS MACUADA</v>
          </cell>
          <cell r="H90">
            <v>0</v>
          </cell>
          <cell r="I90">
            <v>4</v>
          </cell>
          <cell r="J90">
            <v>3</v>
          </cell>
          <cell r="K90">
            <v>5</v>
          </cell>
          <cell r="L90">
            <v>11</v>
          </cell>
          <cell r="M90">
            <v>5</v>
          </cell>
          <cell r="N90">
            <v>7</v>
          </cell>
          <cell r="O90">
            <v>3</v>
          </cell>
          <cell r="P90">
            <v>7</v>
          </cell>
          <cell r="Q90">
            <v>8</v>
          </cell>
          <cell r="R90">
            <v>2</v>
          </cell>
          <cell r="S90">
            <v>8</v>
          </cell>
          <cell r="T90">
            <v>63</v>
          </cell>
        </row>
        <row r="91">
          <cell r="G91" t="str">
            <v>105324-CES. SOTAQUI</v>
          </cell>
          <cell r="H91">
            <v>3</v>
          </cell>
          <cell r="I91">
            <v>1</v>
          </cell>
          <cell r="J91">
            <v>4</v>
          </cell>
          <cell r="K91">
            <v>2</v>
          </cell>
          <cell r="L91">
            <v>2</v>
          </cell>
          <cell r="M91">
            <v>2</v>
          </cell>
          <cell r="N91">
            <v>3</v>
          </cell>
          <cell r="O91">
            <v>5</v>
          </cell>
          <cell r="P91">
            <v>1</v>
          </cell>
          <cell r="Q91">
            <v>2</v>
          </cell>
          <cell r="R91">
            <v>5</v>
          </cell>
          <cell r="S91">
            <v>4</v>
          </cell>
          <cell r="T91">
            <v>34</v>
          </cell>
        </row>
        <row r="92">
          <cell r="G92" t="str">
            <v xml:space="preserve">105416-P.S.R. CAMARICO                  </v>
          </cell>
          <cell r="M92">
            <v>1</v>
          </cell>
          <cell r="R92">
            <v>0</v>
          </cell>
          <cell r="T92">
            <v>1</v>
          </cell>
        </row>
        <row r="93">
          <cell r="G93" t="str">
            <v>105417-P.S.R. ALCONES BAJOS</v>
          </cell>
          <cell r="L93">
            <v>1</v>
          </cell>
          <cell r="M93">
            <v>1</v>
          </cell>
          <cell r="P93">
            <v>0</v>
          </cell>
          <cell r="R93">
            <v>0</v>
          </cell>
          <cell r="T93">
            <v>2</v>
          </cell>
        </row>
        <row r="94">
          <cell r="G94" t="str">
            <v>105422-P.S.R. HORNILLOS</v>
          </cell>
          <cell r="J94">
            <v>3</v>
          </cell>
          <cell r="L94">
            <v>1</v>
          </cell>
          <cell r="T94">
            <v>4</v>
          </cell>
        </row>
        <row r="95">
          <cell r="G95" t="str">
            <v>105437-P.S.R. CHALINGA</v>
          </cell>
          <cell r="J95">
            <v>1</v>
          </cell>
          <cell r="L95">
            <v>1</v>
          </cell>
          <cell r="N95">
            <v>1</v>
          </cell>
          <cell r="T95">
            <v>3</v>
          </cell>
        </row>
        <row r="96">
          <cell r="G96" t="str">
            <v>105439-P.S.R. CERRO BLANCO</v>
          </cell>
          <cell r="L96">
            <v>1</v>
          </cell>
          <cell r="T96">
            <v>1</v>
          </cell>
        </row>
        <row r="97">
          <cell r="G97" t="str">
            <v>105507-P.S.R. HUAMALATA</v>
          </cell>
          <cell r="I97">
            <v>0</v>
          </cell>
          <cell r="J97">
            <v>2</v>
          </cell>
          <cell r="K97">
            <v>3</v>
          </cell>
          <cell r="L97">
            <v>5</v>
          </cell>
          <cell r="N97">
            <v>1</v>
          </cell>
          <cell r="R97">
            <v>3</v>
          </cell>
          <cell r="T97">
            <v>14</v>
          </cell>
        </row>
        <row r="98">
          <cell r="G98" t="str">
            <v>105510-P.S.R. RECOLETA</v>
          </cell>
          <cell r="I98">
            <v>2</v>
          </cell>
          <cell r="J98">
            <v>1</v>
          </cell>
          <cell r="K98">
            <v>1</v>
          </cell>
          <cell r="L98">
            <v>1</v>
          </cell>
          <cell r="T98">
            <v>5</v>
          </cell>
        </row>
        <row r="99">
          <cell r="G99" t="str">
            <v>105722-CECOF SAN JOSE DE LA DEHESA</v>
          </cell>
          <cell r="H99">
            <v>2</v>
          </cell>
          <cell r="J99">
            <v>1</v>
          </cell>
          <cell r="M99">
            <v>2</v>
          </cell>
          <cell r="N99">
            <v>4</v>
          </cell>
          <cell r="O99">
            <v>1</v>
          </cell>
          <cell r="P99">
            <v>4</v>
          </cell>
          <cell r="R99">
            <v>5</v>
          </cell>
          <cell r="S99">
            <v>3</v>
          </cell>
          <cell r="T99">
            <v>22</v>
          </cell>
        </row>
        <row r="100">
          <cell r="G100" t="str">
            <v>105723-CECOF LIMARI</v>
          </cell>
          <cell r="H100">
            <v>1</v>
          </cell>
          <cell r="I100">
            <v>2</v>
          </cell>
          <cell r="L100">
            <v>1</v>
          </cell>
          <cell r="M100">
            <v>0</v>
          </cell>
          <cell r="N100">
            <v>1</v>
          </cell>
          <cell r="O100">
            <v>2</v>
          </cell>
          <cell r="R100">
            <v>0</v>
          </cell>
          <cell r="S100">
            <v>0</v>
          </cell>
          <cell r="T100">
            <v>7</v>
          </cell>
        </row>
        <row r="101">
          <cell r="G101" t="str">
            <v>200258-CECOF LOS COPIHUES</v>
          </cell>
          <cell r="H101">
            <v>1</v>
          </cell>
          <cell r="K101">
            <v>1</v>
          </cell>
          <cell r="O101">
            <v>1</v>
          </cell>
          <cell r="P101">
            <v>1</v>
          </cell>
          <cell r="Q101">
            <v>2</v>
          </cell>
          <cell r="R101">
            <v>2</v>
          </cell>
          <cell r="T101">
            <v>8</v>
          </cell>
        </row>
        <row r="102">
          <cell r="G102" t="str">
            <v>200367-CECOF COLONIA LIMARÍ</v>
          </cell>
          <cell r="H102">
            <v>0</v>
          </cell>
          <cell r="I102">
            <v>1</v>
          </cell>
          <cell r="J102">
            <v>2</v>
          </cell>
          <cell r="K102">
            <v>0</v>
          </cell>
          <cell r="L102">
            <v>1</v>
          </cell>
          <cell r="M102">
            <v>2</v>
          </cell>
          <cell r="N102">
            <v>1</v>
          </cell>
          <cell r="O102">
            <v>0</v>
          </cell>
          <cell r="P102">
            <v>0</v>
          </cell>
          <cell r="R102">
            <v>1</v>
          </cell>
          <cell r="S102">
            <v>1</v>
          </cell>
          <cell r="T102">
            <v>9</v>
          </cell>
        </row>
        <row r="103">
          <cell r="G103" t="str">
            <v>200569-CESFAM FRAY JORGE</v>
          </cell>
          <cell r="H103">
            <v>3</v>
          </cell>
          <cell r="I103">
            <v>2</v>
          </cell>
          <cell r="J103">
            <v>12</v>
          </cell>
          <cell r="K103">
            <v>11</v>
          </cell>
          <cell r="L103">
            <v>9</v>
          </cell>
          <cell r="M103">
            <v>7</v>
          </cell>
          <cell r="N103">
            <v>12</v>
          </cell>
          <cell r="O103">
            <v>12</v>
          </cell>
          <cell r="P103">
            <v>5</v>
          </cell>
          <cell r="Q103">
            <v>16</v>
          </cell>
          <cell r="R103">
            <v>3</v>
          </cell>
          <cell r="S103">
            <v>9</v>
          </cell>
          <cell r="T103">
            <v>101</v>
          </cell>
        </row>
        <row r="104">
          <cell r="G104" t="str">
            <v>04302-COMBARBALÁ</v>
          </cell>
          <cell r="H104">
            <v>1</v>
          </cell>
          <cell r="I104">
            <v>1</v>
          </cell>
          <cell r="J104">
            <v>2</v>
          </cell>
          <cell r="K104">
            <v>1</v>
          </cell>
          <cell r="L104">
            <v>1</v>
          </cell>
          <cell r="M104">
            <v>1</v>
          </cell>
          <cell r="N104">
            <v>4</v>
          </cell>
          <cell r="O104">
            <v>4</v>
          </cell>
          <cell r="P104">
            <v>4</v>
          </cell>
          <cell r="Q104">
            <v>1</v>
          </cell>
          <cell r="R104">
            <v>5</v>
          </cell>
          <cell r="S104">
            <v>4</v>
          </cell>
          <cell r="T104">
            <v>29</v>
          </cell>
        </row>
        <row r="105">
          <cell r="G105" t="str">
            <v>105105-HOSPITAL COMBARBALÁ</v>
          </cell>
          <cell r="H105">
            <v>0</v>
          </cell>
          <cell r="I105">
            <v>0</v>
          </cell>
          <cell r="J105">
            <v>1</v>
          </cell>
          <cell r="K105">
            <v>0</v>
          </cell>
          <cell r="L105">
            <v>0</v>
          </cell>
          <cell r="M105">
            <v>0</v>
          </cell>
          <cell r="N105">
            <v>2</v>
          </cell>
          <cell r="O105">
            <v>3</v>
          </cell>
          <cell r="P105">
            <v>0</v>
          </cell>
          <cell r="Q105">
            <v>1</v>
          </cell>
          <cell r="R105">
            <v>3</v>
          </cell>
          <cell r="S105">
            <v>1</v>
          </cell>
          <cell r="T105">
            <v>11</v>
          </cell>
        </row>
        <row r="106">
          <cell r="G106" t="str">
            <v>105434-P.S.R. SAN MARCOS</v>
          </cell>
          <cell r="M106">
            <v>0</v>
          </cell>
          <cell r="O106">
            <v>0</v>
          </cell>
          <cell r="Q106">
            <v>0</v>
          </cell>
          <cell r="R106">
            <v>1</v>
          </cell>
          <cell r="S106">
            <v>1</v>
          </cell>
          <cell r="T106">
            <v>2</v>
          </cell>
        </row>
        <row r="107">
          <cell r="G107" t="str">
            <v>105441-P.S.R. MANQUEHUA</v>
          </cell>
          <cell r="N107">
            <v>0</v>
          </cell>
          <cell r="P107">
            <v>0</v>
          </cell>
          <cell r="S107">
            <v>1</v>
          </cell>
          <cell r="T107">
            <v>1</v>
          </cell>
        </row>
        <row r="108">
          <cell r="G108" t="str">
            <v xml:space="preserve">105459-P.S.R. BARRANCAS                </v>
          </cell>
          <cell r="H108">
            <v>0</v>
          </cell>
          <cell r="I108">
            <v>0</v>
          </cell>
          <cell r="J108">
            <v>1</v>
          </cell>
          <cell r="K108">
            <v>1</v>
          </cell>
          <cell r="N108">
            <v>1</v>
          </cell>
          <cell r="O108">
            <v>1</v>
          </cell>
          <cell r="P108">
            <v>1</v>
          </cell>
          <cell r="T108">
            <v>5</v>
          </cell>
        </row>
        <row r="109">
          <cell r="G109" t="str">
            <v>105460-P.S.R. COGOTI 18</v>
          </cell>
          <cell r="H109">
            <v>0</v>
          </cell>
          <cell r="J109">
            <v>0</v>
          </cell>
          <cell r="K109">
            <v>0</v>
          </cell>
          <cell r="N109">
            <v>1</v>
          </cell>
          <cell r="P109">
            <v>2</v>
          </cell>
          <cell r="R109">
            <v>0</v>
          </cell>
          <cell r="S109">
            <v>1</v>
          </cell>
          <cell r="T109">
            <v>4</v>
          </cell>
        </row>
        <row r="110">
          <cell r="G110" t="str">
            <v>105461-P.S.R. EL HUACHO</v>
          </cell>
          <cell r="K110">
            <v>0</v>
          </cell>
          <cell r="M110">
            <v>0</v>
          </cell>
          <cell r="P110">
            <v>1</v>
          </cell>
          <cell r="T110">
            <v>1</v>
          </cell>
        </row>
        <row r="111">
          <cell r="G111" t="str">
            <v>105462-P.S.R. EL SAUCE</v>
          </cell>
          <cell r="L111">
            <v>1</v>
          </cell>
          <cell r="O111">
            <v>0</v>
          </cell>
          <cell r="R111">
            <v>1</v>
          </cell>
          <cell r="T111">
            <v>2</v>
          </cell>
        </row>
        <row r="112">
          <cell r="G112" t="str">
            <v>105463-P.S.R. QUILITAPIA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</row>
        <row r="113">
          <cell r="G113" t="str">
            <v>105464-P.S.R. LA LIGUA</v>
          </cell>
          <cell r="I113">
            <v>1</v>
          </cell>
          <cell r="O113">
            <v>0</v>
          </cell>
          <cell r="P113">
            <v>0</v>
          </cell>
          <cell r="T113">
            <v>1</v>
          </cell>
        </row>
        <row r="114">
          <cell r="G114" t="str">
            <v>105465-P.S.R. RAMADILLA</v>
          </cell>
          <cell r="M114">
            <v>1</v>
          </cell>
          <cell r="T114">
            <v>1</v>
          </cell>
        </row>
        <row r="115">
          <cell r="G115" t="str">
            <v>105466-P.S.R. VALLE HERMOSO</v>
          </cell>
          <cell r="H115">
            <v>1</v>
          </cell>
          <cell r="O115">
            <v>0</v>
          </cell>
          <cell r="T115">
            <v>1</v>
          </cell>
        </row>
        <row r="116">
          <cell r="G116" t="str">
            <v>105490-P.S.R. EL DURAZNO</v>
          </cell>
          <cell r="P116">
            <v>0</v>
          </cell>
          <cell r="Q116">
            <v>0</v>
          </cell>
          <cell r="R116">
            <v>0</v>
          </cell>
          <cell r="T116">
            <v>0</v>
          </cell>
        </row>
        <row r="117">
          <cell r="G117" t="str">
            <v>04303-MONTE PATRIA</v>
          </cell>
          <cell r="H117">
            <v>13</v>
          </cell>
          <cell r="I117">
            <v>13</v>
          </cell>
          <cell r="J117">
            <v>21</v>
          </cell>
          <cell r="K117">
            <v>10</v>
          </cell>
          <cell r="L117">
            <v>18</v>
          </cell>
          <cell r="M117">
            <v>14</v>
          </cell>
          <cell r="N117">
            <v>12</v>
          </cell>
          <cell r="O117">
            <v>18</v>
          </cell>
          <cell r="P117">
            <v>15</v>
          </cell>
          <cell r="Q117">
            <v>13</v>
          </cell>
          <cell r="R117">
            <v>11</v>
          </cell>
          <cell r="S117">
            <v>14</v>
          </cell>
          <cell r="T117">
            <v>172</v>
          </cell>
        </row>
        <row r="118">
          <cell r="G118" t="str">
            <v>105307-CES. RURAL MONTE PATRIA</v>
          </cell>
          <cell r="H118">
            <v>4</v>
          </cell>
          <cell r="I118">
            <v>4</v>
          </cell>
          <cell r="J118">
            <v>7</v>
          </cell>
          <cell r="K118">
            <v>6</v>
          </cell>
          <cell r="L118">
            <v>8</v>
          </cell>
          <cell r="M118">
            <v>5</v>
          </cell>
          <cell r="N118">
            <v>4</v>
          </cell>
          <cell r="O118">
            <v>7</v>
          </cell>
          <cell r="P118">
            <v>8</v>
          </cell>
          <cell r="Q118">
            <v>5</v>
          </cell>
          <cell r="R118">
            <v>7</v>
          </cell>
          <cell r="S118">
            <v>5</v>
          </cell>
          <cell r="T118">
            <v>70</v>
          </cell>
        </row>
        <row r="119">
          <cell r="G119" t="str">
            <v>105311-CES. RURAL CHAÑARAL ALTO</v>
          </cell>
          <cell r="H119">
            <v>1</v>
          </cell>
          <cell r="I119">
            <v>2</v>
          </cell>
          <cell r="J119">
            <v>4</v>
          </cell>
          <cell r="K119">
            <v>0</v>
          </cell>
          <cell r="L119">
            <v>1</v>
          </cell>
          <cell r="M119">
            <v>1</v>
          </cell>
          <cell r="N119">
            <v>1</v>
          </cell>
          <cell r="O119">
            <v>0</v>
          </cell>
          <cell r="P119">
            <v>1</v>
          </cell>
          <cell r="Q119">
            <v>1</v>
          </cell>
          <cell r="R119">
            <v>1</v>
          </cell>
          <cell r="S119">
            <v>1</v>
          </cell>
          <cell r="T119">
            <v>14</v>
          </cell>
        </row>
        <row r="120">
          <cell r="G120" t="str">
            <v>105312-CES. RURAL CAREN</v>
          </cell>
          <cell r="H120">
            <v>2</v>
          </cell>
          <cell r="I120">
            <v>0</v>
          </cell>
          <cell r="J120">
            <v>1</v>
          </cell>
          <cell r="K120">
            <v>1</v>
          </cell>
          <cell r="L120">
            <v>4</v>
          </cell>
          <cell r="M120">
            <v>0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1</v>
          </cell>
          <cell r="T120">
            <v>11</v>
          </cell>
        </row>
        <row r="121">
          <cell r="G121" t="str">
            <v>105318-CES. RURAL EL PALQUI</v>
          </cell>
          <cell r="H121">
            <v>4</v>
          </cell>
          <cell r="I121">
            <v>4</v>
          </cell>
          <cell r="J121">
            <v>6</v>
          </cell>
          <cell r="K121">
            <v>3</v>
          </cell>
          <cell r="L121">
            <v>3</v>
          </cell>
          <cell r="M121">
            <v>8</v>
          </cell>
          <cell r="N121">
            <v>7</v>
          </cell>
          <cell r="O121">
            <v>7</v>
          </cell>
          <cell r="P121">
            <v>5</v>
          </cell>
          <cell r="Q121">
            <v>5</v>
          </cell>
          <cell r="R121">
            <v>2</v>
          </cell>
          <cell r="S121">
            <v>7</v>
          </cell>
          <cell r="T121">
            <v>61</v>
          </cell>
        </row>
        <row r="122">
          <cell r="G122" t="str">
            <v>105425-P.S.R. CHILECITO</v>
          </cell>
          <cell r="P122">
            <v>1</v>
          </cell>
          <cell r="S122">
            <v>0</v>
          </cell>
          <cell r="T122">
            <v>1</v>
          </cell>
        </row>
        <row r="123">
          <cell r="G123" t="str">
            <v>105427-P.S.R. HACIENDA VALDIVIA</v>
          </cell>
          <cell r="H123">
            <v>0</v>
          </cell>
          <cell r="I123">
            <v>1</v>
          </cell>
          <cell r="L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1</v>
          </cell>
        </row>
        <row r="124">
          <cell r="G124" t="str">
            <v>105428-P.S.R. HUATULAME</v>
          </cell>
          <cell r="K124">
            <v>0</v>
          </cell>
          <cell r="M124">
            <v>0</v>
          </cell>
          <cell r="T124">
            <v>0</v>
          </cell>
        </row>
        <row r="125">
          <cell r="G125" t="str">
            <v>105430-P.S.R. MIALQUI</v>
          </cell>
          <cell r="I125">
            <v>1</v>
          </cell>
          <cell r="J125">
            <v>0</v>
          </cell>
          <cell r="L125">
            <v>0</v>
          </cell>
          <cell r="N125">
            <v>0</v>
          </cell>
          <cell r="O125">
            <v>1</v>
          </cell>
          <cell r="R125">
            <v>1</v>
          </cell>
          <cell r="S125">
            <v>0</v>
          </cell>
          <cell r="T125">
            <v>3</v>
          </cell>
        </row>
        <row r="126">
          <cell r="G126" t="str">
            <v>105431-P.S.R. PEDREGAL</v>
          </cell>
          <cell r="H126">
            <v>1</v>
          </cell>
          <cell r="T126">
            <v>1</v>
          </cell>
        </row>
        <row r="127">
          <cell r="G127" t="str">
            <v>105432-P.S.R. RAPEL</v>
          </cell>
          <cell r="H127">
            <v>1</v>
          </cell>
          <cell r="J127">
            <v>2</v>
          </cell>
          <cell r="K127">
            <v>0</v>
          </cell>
          <cell r="O127">
            <v>1</v>
          </cell>
          <cell r="Q127">
            <v>1</v>
          </cell>
          <cell r="S127">
            <v>0</v>
          </cell>
          <cell r="T127">
            <v>5</v>
          </cell>
        </row>
        <row r="128">
          <cell r="G128" t="str">
            <v>105435-P.S.R. TULAHUEN</v>
          </cell>
          <cell r="H128">
            <v>0</v>
          </cell>
          <cell r="I128">
            <v>1</v>
          </cell>
          <cell r="L128">
            <v>1</v>
          </cell>
          <cell r="M128">
            <v>0</v>
          </cell>
          <cell r="N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2</v>
          </cell>
        </row>
        <row r="129">
          <cell r="G129" t="str">
            <v>105436-P.S.R. EL MAITEN</v>
          </cell>
          <cell r="J129">
            <v>1</v>
          </cell>
          <cell r="Q129">
            <v>1</v>
          </cell>
          <cell r="T129">
            <v>2</v>
          </cell>
        </row>
        <row r="130">
          <cell r="G130" t="str">
            <v>105489-P.S.R. RAMADAS DE TULAHUEN</v>
          </cell>
          <cell r="L130">
            <v>1</v>
          </cell>
          <cell r="T130">
            <v>1</v>
          </cell>
        </row>
        <row r="131">
          <cell r="G131" t="str">
            <v>04304-PUNITAQUI</v>
          </cell>
          <cell r="H131">
            <v>4</v>
          </cell>
          <cell r="I131">
            <v>5</v>
          </cell>
          <cell r="J131">
            <v>4</v>
          </cell>
          <cell r="K131">
            <v>2</v>
          </cell>
          <cell r="N131">
            <v>13</v>
          </cell>
          <cell r="P131">
            <v>12</v>
          </cell>
          <cell r="Q131">
            <v>3</v>
          </cell>
          <cell r="R131">
            <v>4</v>
          </cell>
          <cell r="T131">
            <v>47</v>
          </cell>
        </row>
        <row r="132">
          <cell r="G132" t="str">
            <v>105308-CES. RURAL PUNITAQUI</v>
          </cell>
          <cell r="H132">
            <v>4</v>
          </cell>
          <cell r="I132">
            <v>5</v>
          </cell>
          <cell r="J132">
            <v>4</v>
          </cell>
          <cell r="K132">
            <v>2</v>
          </cell>
          <cell r="N132">
            <v>13</v>
          </cell>
          <cell r="P132">
            <v>12</v>
          </cell>
          <cell r="Q132">
            <v>3</v>
          </cell>
          <cell r="R132">
            <v>4</v>
          </cell>
          <cell r="T132">
            <v>47</v>
          </cell>
        </row>
        <row r="133">
          <cell r="G133" t="str">
            <v>04305-RIO HURTADO</v>
          </cell>
          <cell r="H133">
            <v>1</v>
          </cell>
          <cell r="K133">
            <v>0</v>
          </cell>
          <cell r="N133">
            <v>2</v>
          </cell>
          <cell r="O133">
            <v>1</v>
          </cell>
          <cell r="P133">
            <v>1</v>
          </cell>
          <cell r="Q133">
            <v>3</v>
          </cell>
          <cell r="R133">
            <v>2</v>
          </cell>
          <cell r="S133">
            <v>1</v>
          </cell>
          <cell r="T133">
            <v>11</v>
          </cell>
        </row>
        <row r="134">
          <cell r="G134" t="str">
            <v>105310-CES. RURAL PICHASCA</v>
          </cell>
          <cell r="N134">
            <v>2</v>
          </cell>
          <cell r="Q134">
            <v>1</v>
          </cell>
          <cell r="R134">
            <v>2</v>
          </cell>
          <cell r="T134">
            <v>5</v>
          </cell>
        </row>
        <row r="135">
          <cell r="G135" t="str">
            <v>105410-P.S.R. HURTADO</v>
          </cell>
          <cell r="H135">
            <v>1</v>
          </cell>
          <cell r="T135">
            <v>1</v>
          </cell>
        </row>
        <row r="136">
          <cell r="G136" t="str">
            <v>105411-P.S.R. LAS BREAS</v>
          </cell>
          <cell r="P136">
            <v>1</v>
          </cell>
          <cell r="T136">
            <v>1</v>
          </cell>
        </row>
        <row r="137">
          <cell r="G137" t="str">
            <v>105414-P.S.R. SERON</v>
          </cell>
          <cell r="K137">
            <v>0</v>
          </cell>
          <cell r="Q137">
            <v>2</v>
          </cell>
          <cell r="T137">
            <v>2</v>
          </cell>
        </row>
        <row r="138">
          <cell r="G138" t="str">
            <v>105503-P.S.R. TABAQUEROS</v>
          </cell>
          <cell r="O138">
            <v>1</v>
          </cell>
          <cell r="S138">
            <v>1</v>
          </cell>
          <cell r="T138">
            <v>2</v>
          </cell>
        </row>
        <row r="139">
          <cell r="G139" t="str">
            <v>Total general</v>
          </cell>
          <cell r="H139">
            <v>187</v>
          </cell>
          <cell r="I139">
            <v>163</v>
          </cell>
          <cell r="J139">
            <v>273</v>
          </cell>
          <cell r="K139">
            <v>217</v>
          </cell>
          <cell r="L139">
            <v>229</v>
          </cell>
          <cell r="M139">
            <v>205</v>
          </cell>
          <cell r="N139">
            <v>262</v>
          </cell>
          <cell r="O139">
            <v>236</v>
          </cell>
          <cell r="P139">
            <v>229</v>
          </cell>
          <cell r="Q139">
            <v>274</v>
          </cell>
          <cell r="R139">
            <v>243</v>
          </cell>
          <cell r="S139">
            <v>219</v>
          </cell>
          <cell r="T139">
            <v>2737</v>
          </cell>
        </row>
      </sheetData>
      <sheetData sheetId="12" refreshError="1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>
            <v>5</v>
          </cell>
          <cell r="M4">
            <v>6</v>
          </cell>
          <cell r="N4">
            <v>7</v>
          </cell>
          <cell r="O4">
            <v>8</v>
          </cell>
          <cell r="P4">
            <v>9</v>
          </cell>
          <cell r="Q4">
            <v>10</v>
          </cell>
          <cell r="R4">
            <v>11</v>
          </cell>
          <cell r="S4">
            <v>12</v>
          </cell>
          <cell r="T4" t="str">
            <v>Total general</v>
          </cell>
        </row>
        <row r="5">
          <cell r="G5" t="str">
            <v>04101-LA SERENA</v>
          </cell>
          <cell r="H5">
            <v>79</v>
          </cell>
          <cell r="I5">
            <v>65</v>
          </cell>
          <cell r="J5">
            <v>103</v>
          </cell>
          <cell r="K5">
            <v>104</v>
          </cell>
          <cell r="L5">
            <v>110</v>
          </cell>
          <cell r="M5">
            <v>92</v>
          </cell>
          <cell r="N5">
            <v>85</v>
          </cell>
          <cell r="O5">
            <v>129</v>
          </cell>
          <cell r="P5">
            <v>109</v>
          </cell>
          <cell r="Q5">
            <v>147</v>
          </cell>
          <cell r="R5">
            <v>131</v>
          </cell>
          <cell r="S5">
            <v>95</v>
          </cell>
          <cell r="T5">
            <v>1249</v>
          </cell>
        </row>
        <row r="6">
          <cell r="G6" t="str">
            <v>105300-CES. CARDENAL CARO</v>
          </cell>
          <cell r="H6">
            <v>5</v>
          </cell>
          <cell r="I6">
            <v>11</v>
          </cell>
          <cell r="J6">
            <v>18</v>
          </cell>
          <cell r="K6">
            <v>17</v>
          </cell>
          <cell r="L6">
            <v>14</v>
          </cell>
          <cell r="M6">
            <v>9</v>
          </cell>
          <cell r="N6">
            <v>12</v>
          </cell>
          <cell r="O6">
            <v>15</v>
          </cell>
          <cell r="P6">
            <v>10</v>
          </cell>
          <cell r="Q6">
            <v>34</v>
          </cell>
          <cell r="R6">
            <v>19</v>
          </cell>
          <cell r="S6">
            <v>6</v>
          </cell>
          <cell r="T6">
            <v>170</v>
          </cell>
        </row>
        <row r="7">
          <cell r="G7" t="str">
            <v>105301-CES. LAS COMPAÑIAS</v>
          </cell>
          <cell r="H7">
            <v>10</v>
          </cell>
          <cell r="I7">
            <v>2</v>
          </cell>
          <cell r="J7">
            <v>16</v>
          </cell>
          <cell r="K7">
            <v>3</v>
          </cell>
          <cell r="L7">
            <v>15</v>
          </cell>
          <cell r="M7">
            <v>9</v>
          </cell>
          <cell r="N7">
            <v>7</v>
          </cell>
          <cell r="O7">
            <v>8</v>
          </cell>
          <cell r="P7">
            <v>6</v>
          </cell>
          <cell r="Q7">
            <v>12</v>
          </cell>
          <cell r="R7">
            <v>22</v>
          </cell>
          <cell r="S7">
            <v>12</v>
          </cell>
          <cell r="T7">
            <v>122</v>
          </cell>
        </row>
        <row r="8">
          <cell r="G8" t="str">
            <v>105302-CES. PEDRO AGUIRRE C.</v>
          </cell>
          <cell r="H8">
            <v>15</v>
          </cell>
          <cell r="I8">
            <v>8</v>
          </cell>
          <cell r="J8">
            <v>17</v>
          </cell>
          <cell r="K8">
            <v>21</v>
          </cell>
          <cell r="L8">
            <v>19</v>
          </cell>
          <cell r="M8">
            <v>17</v>
          </cell>
          <cell r="N8">
            <v>20</v>
          </cell>
          <cell r="O8">
            <v>25</v>
          </cell>
          <cell r="P8">
            <v>26</v>
          </cell>
          <cell r="Q8">
            <v>21</v>
          </cell>
          <cell r="R8">
            <v>26</v>
          </cell>
          <cell r="S8">
            <v>24</v>
          </cell>
          <cell r="T8">
            <v>239</v>
          </cell>
        </row>
        <row r="9">
          <cell r="G9" t="str">
            <v>105313-CES. SCHAFFHAUSER</v>
          </cell>
          <cell r="H9">
            <v>14</v>
          </cell>
          <cell r="I9">
            <v>12</v>
          </cell>
          <cell r="J9">
            <v>14</v>
          </cell>
          <cell r="K9">
            <v>16</v>
          </cell>
          <cell r="L9">
            <v>27</v>
          </cell>
          <cell r="M9">
            <v>22</v>
          </cell>
          <cell r="N9">
            <v>9</v>
          </cell>
          <cell r="O9">
            <v>33</v>
          </cell>
          <cell r="P9">
            <v>16</v>
          </cell>
          <cell r="Q9">
            <v>38</v>
          </cell>
          <cell r="R9">
            <v>24</v>
          </cell>
          <cell r="S9">
            <v>23</v>
          </cell>
          <cell r="T9">
            <v>248</v>
          </cell>
        </row>
        <row r="10">
          <cell r="G10" t="str">
            <v>105319-CES. CARDENAL R.S.H.</v>
          </cell>
          <cell r="H10">
            <v>12</v>
          </cell>
          <cell r="I10">
            <v>17</v>
          </cell>
          <cell r="J10">
            <v>11</v>
          </cell>
          <cell r="K10">
            <v>16</v>
          </cell>
          <cell r="L10">
            <v>16</v>
          </cell>
          <cell r="M10">
            <v>18</v>
          </cell>
          <cell r="N10">
            <v>8</v>
          </cell>
          <cell r="O10">
            <v>29</v>
          </cell>
          <cell r="P10">
            <v>18</v>
          </cell>
          <cell r="Q10">
            <v>16</v>
          </cell>
          <cell r="R10">
            <v>12</v>
          </cell>
          <cell r="S10">
            <v>12</v>
          </cell>
          <cell r="T10">
            <v>185</v>
          </cell>
        </row>
        <row r="11">
          <cell r="G11" t="str">
            <v>105325-CESFAM JUAN PABLO II</v>
          </cell>
          <cell r="H11">
            <v>14</v>
          </cell>
          <cell r="I11">
            <v>15</v>
          </cell>
          <cell r="J11">
            <v>21</v>
          </cell>
          <cell r="K11">
            <v>29</v>
          </cell>
          <cell r="L11">
            <v>18</v>
          </cell>
          <cell r="M11">
            <v>12</v>
          </cell>
          <cell r="N11">
            <v>22</v>
          </cell>
          <cell r="O11">
            <v>15</v>
          </cell>
          <cell r="P11">
            <v>22</v>
          </cell>
          <cell r="Q11">
            <v>18</v>
          </cell>
          <cell r="R11">
            <v>19</v>
          </cell>
          <cell r="S11">
            <v>13</v>
          </cell>
          <cell r="T11">
            <v>218</v>
          </cell>
        </row>
        <row r="12">
          <cell r="G12" t="str">
            <v xml:space="preserve">105400-P.S.R. ALGARROBITO            </v>
          </cell>
          <cell r="H12">
            <v>0</v>
          </cell>
          <cell r="I12">
            <v>0</v>
          </cell>
          <cell r="J12">
            <v>1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2</v>
          </cell>
          <cell r="S12">
            <v>0</v>
          </cell>
          <cell r="T12">
            <v>3</v>
          </cell>
        </row>
        <row r="13">
          <cell r="G13" t="str">
            <v>105401-P.S.R. LAS ROJAS</v>
          </cell>
          <cell r="J13">
            <v>0</v>
          </cell>
          <cell r="K13">
            <v>0</v>
          </cell>
          <cell r="L13">
            <v>1</v>
          </cell>
          <cell r="M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1</v>
          </cell>
        </row>
        <row r="14">
          <cell r="G14" t="str">
            <v>105402-P.S.R. EL ROMERO</v>
          </cell>
          <cell r="H14">
            <v>0</v>
          </cell>
          <cell r="I14">
            <v>0</v>
          </cell>
          <cell r="J14">
            <v>2</v>
          </cell>
          <cell r="K14">
            <v>0</v>
          </cell>
          <cell r="L14">
            <v>0</v>
          </cell>
          <cell r="M14">
            <v>1</v>
          </cell>
          <cell r="N14">
            <v>2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3</v>
          </cell>
          <cell r="T14">
            <v>8</v>
          </cell>
        </row>
        <row r="15">
          <cell r="G15" t="str">
            <v>105499-P.S.R. LAMBERT</v>
          </cell>
          <cell r="H15">
            <v>1</v>
          </cell>
          <cell r="J15">
            <v>0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1</v>
          </cell>
          <cell r="T15">
            <v>3</v>
          </cell>
        </row>
        <row r="16">
          <cell r="G16" t="str">
            <v>105700-CECOF VILLA EL INDIO</v>
          </cell>
          <cell r="H16">
            <v>1</v>
          </cell>
          <cell r="J16">
            <v>0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3</v>
          </cell>
        </row>
        <row r="17">
          <cell r="G17" t="str">
            <v>105701-CECOF VILLA ALEMANIA</v>
          </cell>
          <cell r="H17">
            <v>0</v>
          </cell>
          <cell r="J17">
            <v>2</v>
          </cell>
          <cell r="K17">
            <v>0</v>
          </cell>
          <cell r="N17">
            <v>3</v>
          </cell>
          <cell r="O17">
            <v>1</v>
          </cell>
          <cell r="P17">
            <v>1</v>
          </cell>
          <cell r="Q17">
            <v>2</v>
          </cell>
          <cell r="R17">
            <v>2</v>
          </cell>
          <cell r="T17">
            <v>11</v>
          </cell>
        </row>
        <row r="18">
          <cell r="G18" t="str">
            <v>105702-CECOF VILLA LAMBERT</v>
          </cell>
          <cell r="H18">
            <v>0</v>
          </cell>
          <cell r="I18">
            <v>0</v>
          </cell>
          <cell r="J18">
            <v>1</v>
          </cell>
          <cell r="L18">
            <v>0</v>
          </cell>
          <cell r="M18">
            <v>4</v>
          </cell>
          <cell r="N18">
            <v>0</v>
          </cell>
          <cell r="O18">
            <v>1</v>
          </cell>
          <cell r="P18">
            <v>2</v>
          </cell>
          <cell r="Q18">
            <v>4</v>
          </cell>
          <cell r="R18">
            <v>3</v>
          </cell>
          <cell r="S18">
            <v>1</v>
          </cell>
          <cell r="T18">
            <v>16</v>
          </cell>
        </row>
        <row r="19">
          <cell r="G19" t="str">
            <v>200402-CECOF ARCOS DE PINAMAR</v>
          </cell>
          <cell r="H19">
            <v>7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  <cell r="N19">
            <v>2</v>
          </cell>
          <cell r="O19">
            <v>1</v>
          </cell>
          <cell r="P19">
            <v>8</v>
          </cell>
          <cell r="Q19">
            <v>2</v>
          </cell>
          <cell r="R19">
            <v>2</v>
          </cell>
          <cell r="S19">
            <v>0</v>
          </cell>
          <cell r="T19">
            <v>22</v>
          </cell>
        </row>
        <row r="20">
          <cell r="G20" t="str">
            <v>04102-COQUIMBO</v>
          </cell>
          <cell r="H20">
            <v>123</v>
          </cell>
          <cell r="I20">
            <v>107</v>
          </cell>
          <cell r="J20">
            <v>150</v>
          </cell>
          <cell r="K20">
            <v>131</v>
          </cell>
          <cell r="L20">
            <v>109</v>
          </cell>
          <cell r="M20">
            <v>134</v>
          </cell>
          <cell r="N20">
            <v>126</v>
          </cell>
          <cell r="O20">
            <v>116</v>
          </cell>
          <cell r="P20">
            <v>126</v>
          </cell>
          <cell r="Q20">
            <v>157</v>
          </cell>
          <cell r="R20">
            <v>140</v>
          </cell>
          <cell r="S20">
            <v>126</v>
          </cell>
          <cell r="T20">
            <v>1545</v>
          </cell>
        </row>
        <row r="21">
          <cell r="G21" t="str">
            <v>105303-CES. SAN JUAN</v>
          </cell>
          <cell r="H21">
            <v>14</v>
          </cell>
          <cell r="I21">
            <v>20</v>
          </cell>
          <cell r="J21">
            <v>15</v>
          </cell>
          <cell r="K21">
            <v>18</v>
          </cell>
          <cell r="L21">
            <v>17</v>
          </cell>
          <cell r="M21">
            <v>18</v>
          </cell>
          <cell r="N21">
            <v>20</v>
          </cell>
          <cell r="O21">
            <v>0</v>
          </cell>
          <cell r="P21">
            <v>15</v>
          </cell>
          <cell r="Q21">
            <v>26</v>
          </cell>
          <cell r="R21">
            <v>15</v>
          </cell>
          <cell r="S21">
            <v>10</v>
          </cell>
          <cell r="T21">
            <v>188</v>
          </cell>
        </row>
        <row r="22">
          <cell r="G22" t="str">
            <v>105304-CES. SANTA CECILIA</v>
          </cell>
          <cell r="H22">
            <v>17</v>
          </cell>
          <cell r="I22">
            <v>15</v>
          </cell>
          <cell r="J22">
            <v>23</v>
          </cell>
          <cell r="K22">
            <v>16</v>
          </cell>
          <cell r="L22">
            <v>16</v>
          </cell>
          <cell r="M22">
            <v>12</v>
          </cell>
          <cell r="N22">
            <v>14</v>
          </cell>
          <cell r="O22">
            <v>18</v>
          </cell>
          <cell r="P22">
            <v>12</v>
          </cell>
          <cell r="Q22">
            <v>20</v>
          </cell>
          <cell r="R22">
            <v>19</v>
          </cell>
          <cell r="S22">
            <v>7</v>
          </cell>
          <cell r="T22">
            <v>189</v>
          </cell>
        </row>
        <row r="23">
          <cell r="G23" t="str">
            <v>105305-CES. TIERRAS BLANCAS</v>
          </cell>
          <cell r="H23">
            <v>15</v>
          </cell>
          <cell r="I23">
            <v>10</v>
          </cell>
          <cell r="J23">
            <v>23</v>
          </cell>
          <cell r="K23">
            <v>25</v>
          </cell>
          <cell r="L23">
            <v>21</v>
          </cell>
          <cell r="M23">
            <v>23</v>
          </cell>
          <cell r="N23">
            <v>17</v>
          </cell>
          <cell r="O23">
            <v>20</v>
          </cell>
          <cell r="P23">
            <v>22</v>
          </cell>
          <cell r="Q23">
            <v>30</v>
          </cell>
          <cell r="R23">
            <v>21</v>
          </cell>
          <cell r="S23">
            <v>29</v>
          </cell>
          <cell r="T23">
            <v>256</v>
          </cell>
        </row>
        <row r="24">
          <cell r="G24" t="str">
            <v>105321-CES. RURAL  TONGOY</v>
          </cell>
          <cell r="H24">
            <v>5</v>
          </cell>
          <cell r="I24">
            <v>3</v>
          </cell>
          <cell r="J24">
            <v>8</v>
          </cell>
          <cell r="K24">
            <v>3</v>
          </cell>
          <cell r="L24">
            <v>9</v>
          </cell>
          <cell r="M24">
            <v>7</v>
          </cell>
          <cell r="N24">
            <v>7</v>
          </cell>
          <cell r="O24">
            <v>5</v>
          </cell>
          <cell r="P24">
            <v>8</v>
          </cell>
          <cell r="Q24">
            <v>5</v>
          </cell>
          <cell r="R24">
            <v>13</v>
          </cell>
          <cell r="S24">
            <v>8</v>
          </cell>
          <cell r="T24">
            <v>81</v>
          </cell>
        </row>
        <row r="25">
          <cell r="G25" t="str">
            <v>105323-CES. DR. SERGIO AGUILAR</v>
          </cell>
          <cell r="H25">
            <v>24</v>
          </cell>
          <cell r="I25">
            <v>17</v>
          </cell>
          <cell r="J25">
            <v>21</v>
          </cell>
          <cell r="K25">
            <v>19</v>
          </cell>
          <cell r="L25">
            <v>4</v>
          </cell>
          <cell r="M25">
            <v>11</v>
          </cell>
          <cell r="N25">
            <v>13</v>
          </cell>
          <cell r="O25">
            <v>15</v>
          </cell>
          <cell r="P25">
            <v>15</v>
          </cell>
          <cell r="Q25">
            <v>19</v>
          </cell>
          <cell r="R25">
            <v>21</v>
          </cell>
          <cell r="S25">
            <v>27</v>
          </cell>
          <cell r="T25">
            <v>206</v>
          </cell>
        </row>
        <row r="26">
          <cell r="G26" t="str">
            <v>105405-P.S.R. GUANAQUEROS</v>
          </cell>
          <cell r="H26">
            <v>8</v>
          </cell>
          <cell r="I26">
            <v>1</v>
          </cell>
          <cell r="J26">
            <v>4</v>
          </cell>
          <cell r="K26">
            <v>2</v>
          </cell>
          <cell r="L26">
            <v>2</v>
          </cell>
          <cell r="M26">
            <v>5</v>
          </cell>
          <cell r="N26">
            <v>2</v>
          </cell>
          <cell r="O26">
            <v>3</v>
          </cell>
          <cell r="P26">
            <v>1</v>
          </cell>
          <cell r="Q26">
            <v>3</v>
          </cell>
          <cell r="R26">
            <v>3</v>
          </cell>
          <cell r="S26">
            <v>0</v>
          </cell>
          <cell r="T26">
            <v>34</v>
          </cell>
        </row>
        <row r="27">
          <cell r="G27" t="str">
            <v>105407-P.S.R. TAMBILLOS</v>
          </cell>
          <cell r="H27">
            <v>0</v>
          </cell>
          <cell r="I27">
            <v>1</v>
          </cell>
          <cell r="J27">
            <v>0</v>
          </cell>
          <cell r="K27">
            <v>0</v>
          </cell>
          <cell r="L27">
            <v>0</v>
          </cell>
          <cell r="M27">
            <v>1</v>
          </cell>
          <cell r="N27">
            <v>1</v>
          </cell>
          <cell r="O27">
            <v>0</v>
          </cell>
          <cell r="P27">
            <v>0</v>
          </cell>
          <cell r="Q27">
            <v>1</v>
          </cell>
          <cell r="R27">
            <v>1</v>
          </cell>
          <cell r="S27">
            <v>1</v>
          </cell>
          <cell r="T27">
            <v>6</v>
          </cell>
        </row>
        <row r="28">
          <cell r="G28" t="str">
            <v>200273-CECOF PUNTA MIRA</v>
          </cell>
          <cell r="H28">
            <v>2</v>
          </cell>
          <cell r="I28">
            <v>1</v>
          </cell>
          <cell r="J28">
            <v>0</v>
          </cell>
          <cell r="L28">
            <v>0</v>
          </cell>
          <cell r="M28">
            <v>2</v>
          </cell>
          <cell r="N28">
            <v>0</v>
          </cell>
          <cell r="O28">
            <v>2</v>
          </cell>
          <cell r="P28">
            <v>1</v>
          </cell>
          <cell r="Q28">
            <v>1</v>
          </cell>
          <cell r="R28">
            <v>0</v>
          </cell>
          <cell r="S28">
            <v>3</v>
          </cell>
          <cell r="T28">
            <v>12</v>
          </cell>
        </row>
        <row r="29">
          <cell r="G29" t="str">
            <v>200494-CESFAM EL SAUCE</v>
          </cell>
          <cell r="H29">
            <v>16</v>
          </cell>
          <cell r="I29">
            <v>13</v>
          </cell>
          <cell r="J29">
            <v>29</v>
          </cell>
          <cell r="K29">
            <v>29</v>
          </cell>
          <cell r="L29">
            <v>17</v>
          </cell>
          <cell r="M29">
            <v>21</v>
          </cell>
          <cell r="N29">
            <v>20</v>
          </cell>
          <cell r="O29">
            <v>14</v>
          </cell>
          <cell r="P29">
            <v>18</v>
          </cell>
          <cell r="Q29">
            <v>22</v>
          </cell>
          <cell r="R29">
            <v>18</v>
          </cell>
          <cell r="S29">
            <v>11</v>
          </cell>
          <cell r="T29">
            <v>228</v>
          </cell>
        </row>
        <row r="30">
          <cell r="G30" t="str">
            <v>200499-CESFAM PAN DE AZÚCAR</v>
          </cell>
          <cell r="H30">
            <v>4</v>
          </cell>
          <cell r="I30">
            <v>10</v>
          </cell>
          <cell r="J30">
            <v>11</v>
          </cell>
          <cell r="K30">
            <v>7</v>
          </cell>
          <cell r="L30">
            <v>7</v>
          </cell>
          <cell r="M30">
            <v>10</v>
          </cell>
          <cell r="N30">
            <v>11</v>
          </cell>
          <cell r="O30">
            <v>10</v>
          </cell>
          <cell r="P30">
            <v>5</v>
          </cell>
          <cell r="Q30">
            <v>10</v>
          </cell>
          <cell r="R30">
            <v>6</v>
          </cell>
          <cell r="S30">
            <v>11</v>
          </cell>
          <cell r="T30">
            <v>102</v>
          </cell>
        </row>
        <row r="31">
          <cell r="G31" t="str">
            <v>200607-CESFAM LILA CORTES</v>
          </cell>
          <cell r="H31">
            <v>18</v>
          </cell>
          <cell r="I31">
            <v>16</v>
          </cell>
          <cell r="J31">
            <v>16</v>
          </cell>
          <cell r="K31">
            <v>12</v>
          </cell>
          <cell r="L31">
            <v>16</v>
          </cell>
          <cell r="M31">
            <v>24</v>
          </cell>
          <cell r="N31">
            <v>21</v>
          </cell>
          <cell r="O31">
            <v>29</v>
          </cell>
          <cell r="P31">
            <v>29</v>
          </cell>
          <cell r="Q31">
            <v>20</v>
          </cell>
          <cell r="R31">
            <v>23</v>
          </cell>
          <cell r="S31">
            <v>19</v>
          </cell>
          <cell r="T31">
            <v>243</v>
          </cell>
        </row>
        <row r="32">
          <cell r="G32" t="str">
            <v>04103-ANDACOLLO</v>
          </cell>
          <cell r="H32">
            <v>5</v>
          </cell>
          <cell r="I32">
            <v>4</v>
          </cell>
          <cell r="J32">
            <v>4</v>
          </cell>
          <cell r="K32">
            <v>6</v>
          </cell>
          <cell r="L32">
            <v>4</v>
          </cell>
          <cell r="M32">
            <v>3</v>
          </cell>
          <cell r="N32">
            <v>4</v>
          </cell>
          <cell r="O32">
            <v>4</v>
          </cell>
          <cell r="P32">
            <v>6</v>
          </cell>
          <cell r="Q32">
            <v>6</v>
          </cell>
          <cell r="R32">
            <v>7</v>
          </cell>
          <cell r="S32">
            <v>7</v>
          </cell>
          <cell r="T32">
            <v>60</v>
          </cell>
        </row>
        <row r="33">
          <cell r="G33" t="str">
            <v>105106-HOSPITAL ANDACOLLO</v>
          </cell>
          <cell r="H33">
            <v>5</v>
          </cell>
          <cell r="I33">
            <v>4</v>
          </cell>
          <cell r="J33">
            <v>4</v>
          </cell>
          <cell r="K33">
            <v>6</v>
          </cell>
          <cell r="L33">
            <v>4</v>
          </cell>
          <cell r="M33">
            <v>3</v>
          </cell>
          <cell r="N33">
            <v>4</v>
          </cell>
          <cell r="O33">
            <v>4</v>
          </cell>
          <cell r="P33">
            <v>6</v>
          </cell>
          <cell r="Q33">
            <v>6</v>
          </cell>
          <cell r="R33">
            <v>7</v>
          </cell>
          <cell r="S33">
            <v>7</v>
          </cell>
          <cell r="T33">
            <v>60</v>
          </cell>
        </row>
        <row r="34">
          <cell r="G34" t="str">
            <v>04104-LA HIGUERA</v>
          </cell>
          <cell r="H34">
            <v>3</v>
          </cell>
          <cell r="I34">
            <v>4</v>
          </cell>
          <cell r="J34">
            <v>1</v>
          </cell>
          <cell r="K34">
            <v>1</v>
          </cell>
          <cell r="L34">
            <v>0</v>
          </cell>
          <cell r="M34">
            <v>2</v>
          </cell>
          <cell r="N34">
            <v>2</v>
          </cell>
          <cell r="O34">
            <v>3</v>
          </cell>
          <cell r="P34">
            <v>3</v>
          </cell>
          <cell r="Q34">
            <v>2</v>
          </cell>
          <cell r="R34">
            <v>3</v>
          </cell>
          <cell r="S34">
            <v>1</v>
          </cell>
          <cell r="T34">
            <v>25</v>
          </cell>
        </row>
        <row r="35">
          <cell r="G35" t="str">
            <v>105314-CES. LA HIGUERA</v>
          </cell>
          <cell r="H35">
            <v>0</v>
          </cell>
          <cell r="I35">
            <v>3</v>
          </cell>
          <cell r="J35">
            <v>1</v>
          </cell>
          <cell r="K35">
            <v>0</v>
          </cell>
          <cell r="L35">
            <v>0</v>
          </cell>
          <cell r="M35">
            <v>1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1</v>
          </cell>
          <cell r="S35">
            <v>0</v>
          </cell>
          <cell r="T35">
            <v>8</v>
          </cell>
        </row>
        <row r="36">
          <cell r="G36" t="str">
            <v xml:space="preserve">105500-P.S.R. CALETA HORNOS        </v>
          </cell>
          <cell r="H36">
            <v>2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1</v>
          </cell>
          <cell r="N36">
            <v>1</v>
          </cell>
          <cell r="O36">
            <v>2</v>
          </cell>
          <cell r="P36">
            <v>0</v>
          </cell>
          <cell r="Q36">
            <v>1</v>
          </cell>
          <cell r="R36">
            <v>0</v>
          </cell>
          <cell r="S36">
            <v>1</v>
          </cell>
          <cell r="T36">
            <v>8</v>
          </cell>
        </row>
        <row r="37">
          <cell r="G37" t="str">
            <v>105505-P.S.R. LOS CHOROS</v>
          </cell>
          <cell r="I37">
            <v>0</v>
          </cell>
          <cell r="J37">
            <v>0</v>
          </cell>
          <cell r="K37">
            <v>0</v>
          </cell>
          <cell r="M37">
            <v>0</v>
          </cell>
          <cell r="N37">
            <v>0</v>
          </cell>
          <cell r="P37">
            <v>3</v>
          </cell>
          <cell r="Q37">
            <v>0</v>
          </cell>
          <cell r="R37">
            <v>1</v>
          </cell>
          <cell r="S37">
            <v>0</v>
          </cell>
          <cell r="T37">
            <v>4</v>
          </cell>
        </row>
        <row r="38">
          <cell r="G38" t="str">
            <v>105506-P.S.R. EL TRAPICHE</v>
          </cell>
          <cell r="H38">
            <v>1</v>
          </cell>
          <cell r="I38">
            <v>1</v>
          </cell>
          <cell r="J38">
            <v>0</v>
          </cell>
          <cell r="K38">
            <v>1</v>
          </cell>
          <cell r="L38">
            <v>0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  <cell r="R38">
            <v>1</v>
          </cell>
          <cell r="S38">
            <v>0</v>
          </cell>
          <cell r="T38">
            <v>5</v>
          </cell>
        </row>
        <row r="39">
          <cell r="G39" t="str">
            <v>04105-PAIHUANO</v>
          </cell>
          <cell r="H39">
            <v>7</v>
          </cell>
          <cell r="I39">
            <v>3</v>
          </cell>
          <cell r="J39">
            <v>1</v>
          </cell>
          <cell r="K39">
            <v>1</v>
          </cell>
          <cell r="L39">
            <v>0</v>
          </cell>
          <cell r="M39">
            <v>5</v>
          </cell>
          <cell r="N39">
            <v>2</v>
          </cell>
          <cell r="O39">
            <v>1</v>
          </cell>
          <cell r="P39">
            <v>2</v>
          </cell>
          <cell r="Q39">
            <v>2</v>
          </cell>
          <cell r="R39">
            <v>1</v>
          </cell>
          <cell r="S39">
            <v>2</v>
          </cell>
          <cell r="T39">
            <v>27</v>
          </cell>
        </row>
        <row r="40">
          <cell r="G40" t="str">
            <v>105306-CES. PAIHUANO</v>
          </cell>
          <cell r="H40">
            <v>6</v>
          </cell>
          <cell r="I40">
            <v>1</v>
          </cell>
          <cell r="J40">
            <v>1</v>
          </cell>
          <cell r="K40">
            <v>1</v>
          </cell>
          <cell r="M40">
            <v>3</v>
          </cell>
          <cell r="N40">
            <v>1</v>
          </cell>
          <cell r="O40">
            <v>0</v>
          </cell>
          <cell r="P40">
            <v>0</v>
          </cell>
          <cell r="Q40">
            <v>0</v>
          </cell>
          <cell r="R40">
            <v>1</v>
          </cell>
          <cell r="S40">
            <v>2</v>
          </cell>
          <cell r="T40">
            <v>16</v>
          </cell>
        </row>
        <row r="41">
          <cell r="G41" t="str">
            <v>105475-P.S.R. HORCON</v>
          </cell>
          <cell r="H41">
            <v>1</v>
          </cell>
          <cell r="I41">
            <v>2</v>
          </cell>
          <cell r="J41">
            <v>0</v>
          </cell>
          <cell r="L41">
            <v>0</v>
          </cell>
          <cell r="M41">
            <v>0</v>
          </cell>
          <cell r="O41">
            <v>1</v>
          </cell>
          <cell r="Q41">
            <v>1</v>
          </cell>
          <cell r="S41">
            <v>0</v>
          </cell>
          <cell r="T41">
            <v>5</v>
          </cell>
        </row>
        <row r="42">
          <cell r="G42" t="str">
            <v>105476-P.S.R. MONTE GRANDE</v>
          </cell>
          <cell r="H42">
            <v>0</v>
          </cell>
          <cell r="L42">
            <v>0</v>
          </cell>
          <cell r="M42">
            <v>1</v>
          </cell>
          <cell r="O42">
            <v>0</v>
          </cell>
          <cell r="P42">
            <v>2</v>
          </cell>
          <cell r="T42">
            <v>3</v>
          </cell>
        </row>
        <row r="43">
          <cell r="G43" t="str">
            <v>105477-P.S.R. PISCO ELQUI</v>
          </cell>
          <cell r="H43">
            <v>0</v>
          </cell>
          <cell r="I43">
            <v>0</v>
          </cell>
          <cell r="M43">
            <v>1</v>
          </cell>
          <cell r="N43">
            <v>1</v>
          </cell>
          <cell r="O43">
            <v>0</v>
          </cell>
          <cell r="Q43">
            <v>1</v>
          </cell>
          <cell r="S43">
            <v>0</v>
          </cell>
          <cell r="T43">
            <v>3</v>
          </cell>
        </row>
        <row r="44">
          <cell r="G44" t="str">
            <v>04106-VICUÑA</v>
          </cell>
          <cell r="H44">
            <v>13</v>
          </cell>
          <cell r="I44">
            <v>12</v>
          </cell>
          <cell r="J44">
            <v>21</v>
          </cell>
          <cell r="K44">
            <v>20</v>
          </cell>
          <cell r="L44">
            <v>21</v>
          </cell>
          <cell r="M44">
            <v>24</v>
          </cell>
          <cell r="N44">
            <v>26</v>
          </cell>
          <cell r="O44">
            <v>14</v>
          </cell>
          <cell r="P44">
            <v>13</v>
          </cell>
          <cell r="Q44">
            <v>14</v>
          </cell>
          <cell r="R44">
            <v>22</v>
          </cell>
          <cell r="S44">
            <v>13</v>
          </cell>
          <cell r="T44">
            <v>213</v>
          </cell>
        </row>
        <row r="45">
          <cell r="G45" t="str">
            <v>105107-HOSPITAL VICUÑA</v>
          </cell>
          <cell r="H45">
            <v>4</v>
          </cell>
          <cell r="I45">
            <v>3</v>
          </cell>
          <cell r="J45">
            <v>9</v>
          </cell>
          <cell r="K45">
            <v>8</v>
          </cell>
          <cell r="L45">
            <v>12</v>
          </cell>
          <cell r="M45">
            <v>15</v>
          </cell>
          <cell r="N45">
            <v>12</v>
          </cell>
          <cell r="O45">
            <v>8</v>
          </cell>
          <cell r="P45">
            <v>9</v>
          </cell>
          <cell r="Q45">
            <v>10</v>
          </cell>
          <cell r="R45">
            <v>17</v>
          </cell>
          <cell r="S45">
            <v>10</v>
          </cell>
          <cell r="T45">
            <v>117</v>
          </cell>
        </row>
        <row r="46">
          <cell r="G46" t="str">
            <v>105467-P.S.R. DIAGUITAS</v>
          </cell>
          <cell r="H46">
            <v>1</v>
          </cell>
          <cell r="I46">
            <v>0</v>
          </cell>
          <cell r="J46">
            <v>2</v>
          </cell>
          <cell r="K46">
            <v>1</v>
          </cell>
          <cell r="L46">
            <v>0</v>
          </cell>
          <cell r="M46">
            <v>1</v>
          </cell>
          <cell r="N46">
            <v>0</v>
          </cell>
          <cell r="O46">
            <v>0</v>
          </cell>
          <cell r="Q46">
            <v>1</v>
          </cell>
          <cell r="S46">
            <v>1</v>
          </cell>
          <cell r="T46">
            <v>7</v>
          </cell>
        </row>
        <row r="47">
          <cell r="G47" t="str">
            <v>105468-P.S.R. EL MOLLE</v>
          </cell>
          <cell r="H47">
            <v>1</v>
          </cell>
          <cell r="I47">
            <v>0</v>
          </cell>
          <cell r="J47">
            <v>0</v>
          </cell>
          <cell r="K47">
            <v>1</v>
          </cell>
          <cell r="L47">
            <v>1</v>
          </cell>
          <cell r="M47">
            <v>0</v>
          </cell>
          <cell r="N47">
            <v>1</v>
          </cell>
          <cell r="O47">
            <v>1</v>
          </cell>
          <cell r="P47">
            <v>1</v>
          </cell>
          <cell r="Q47">
            <v>0</v>
          </cell>
          <cell r="R47">
            <v>0</v>
          </cell>
          <cell r="S47">
            <v>1</v>
          </cell>
          <cell r="T47">
            <v>7</v>
          </cell>
        </row>
        <row r="48">
          <cell r="G48" t="str">
            <v>105469-P.S.R. EL TAMBO</v>
          </cell>
          <cell r="H48">
            <v>0</v>
          </cell>
          <cell r="I48">
            <v>0</v>
          </cell>
          <cell r="J48">
            <v>2</v>
          </cell>
          <cell r="K48">
            <v>0</v>
          </cell>
          <cell r="L48">
            <v>0</v>
          </cell>
          <cell r="N48">
            <v>1</v>
          </cell>
          <cell r="O48">
            <v>0</v>
          </cell>
          <cell r="T48">
            <v>3</v>
          </cell>
        </row>
        <row r="49">
          <cell r="G49" t="str">
            <v>105470-P.S.R. HUANTA</v>
          </cell>
          <cell r="Q49">
            <v>0</v>
          </cell>
          <cell r="T49">
            <v>0</v>
          </cell>
        </row>
        <row r="50">
          <cell r="G50" t="str">
            <v>105471-P.S.R. PERALILLO</v>
          </cell>
          <cell r="H50">
            <v>1</v>
          </cell>
          <cell r="J50">
            <v>3</v>
          </cell>
          <cell r="K50">
            <v>0</v>
          </cell>
          <cell r="L50">
            <v>0</v>
          </cell>
          <cell r="M50">
            <v>1</v>
          </cell>
          <cell r="N50">
            <v>2</v>
          </cell>
          <cell r="O50">
            <v>2</v>
          </cell>
          <cell r="P50">
            <v>0</v>
          </cell>
          <cell r="Q50">
            <v>0</v>
          </cell>
          <cell r="R50">
            <v>1</v>
          </cell>
          <cell r="S50">
            <v>0</v>
          </cell>
          <cell r="T50">
            <v>10</v>
          </cell>
        </row>
        <row r="51">
          <cell r="G51" t="str">
            <v>105472-P.S.R. RIVADAVIA</v>
          </cell>
          <cell r="I51">
            <v>0</v>
          </cell>
          <cell r="J51">
            <v>0</v>
          </cell>
          <cell r="K51">
            <v>1</v>
          </cell>
          <cell r="L51">
            <v>3</v>
          </cell>
          <cell r="M51">
            <v>1</v>
          </cell>
          <cell r="N51">
            <v>3</v>
          </cell>
          <cell r="O51">
            <v>1</v>
          </cell>
          <cell r="Q51">
            <v>1</v>
          </cell>
          <cell r="T51">
            <v>10</v>
          </cell>
        </row>
        <row r="52">
          <cell r="G52" t="str">
            <v>105473-P.S.R. TALCUNA</v>
          </cell>
          <cell r="H52">
            <v>0</v>
          </cell>
          <cell r="I52">
            <v>0</v>
          </cell>
          <cell r="J52">
            <v>0</v>
          </cell>
          <cell r="K52">
            <v>2</v>
          </cell>
          <cell r="L52">
            <v>1</v>
          </cell>
          <cell r="M52">
            <v>1</v>
          </cell>
          <cell r="N52">
            <v>1</v>
          </cell>
          <cell r="O52">
            <v>0</v>
          </cell>
          <cell r="Q52">
            <v>1</v>
          </cell>
          <cell r="R52">
            <v>0</v>
          </cell>
          <cell r="T52">
            <v>6</v>
          </cell>
        </row>
        <row r="53">
          <cell r="G53" t="str">
            <v>105474-P.S.R. CHAPILCA</v>
          </cell>
          <cell r="H53">
            <v>0</v>
          </cell>
          <cell r="M53">
            <v>2</v>
          </cell>
          <cell r="T53">
            <v>2</v>
          </cell>
        </row>
        <row r="54">
          <cell r="G54" t="str">
            <v>105509-P.S.R. GUALLIGUAICA</v>
          </cell>
          <cell r="H54">
            <v>0</v>
          </cell>
          <cell r="I54">
            <v>0</v>
          </cell>
          <cell r="J54">
            <v>0</v>
          </cell>
          <cell r="L54">
            <v>1</v>
          </cell>
          <cell r="N54">
            <v>2</v>
          </cell>
          <cell r="T54">
            <v>3</v>
          </cell>
        </row>
        <row r="55">
          <cell r="G55" t="str">
            <v>200538-CESFAM SAN ISIDRO CALINGASTA</v>
          </cell>
          <cell r="H55">
            <v>6</v>
          </cell>
          <cell r="I55">
            <v>9</v>
          </cell>
          <cell r="J55">
            <v>5</v>
          </cell>
          <cell r="K55">
            <v>7</v>
          </cell>
          <cell r="L55">
            <v>3</v>
          </cell>
          <cell r="M55">
            <v>3</v>
          </cell>
          <cell r="N55">
            <v>4</v>
          </cell>
          <cell r="O55">
            <v>2</v>
          </cell>
          <cell r="P55">
            <v>3</v>
          </cell>
          <cell r="Q55">
            <v>1</v>
          </cell>
          <cell r="R55">
            <v>4</v>
          </cell>
          <cell r="S55">
            <v>1</v>
          </cell>
          <cell r="T55">
            <v>48</v>
          </cell>
        </row>
        <row r="56">
          <cell r="G56" t="str">
            <v>04201-ILLAPEL</v>
          </cell>
          <cell r="H56">
            <v>21</v>
          </cell>
          <cell r="I56">
            <v>20</v>
          </cell>
          <cell r="J56">
            <v>35</v>
          </cell>
          <cell r="K56">
            <v>16</v>
          </cell>
          <cell r="L56">
            <v>17</v>
          </cell>
          <cell r="M56">
            <v>10</v>
          </cell>
          <cell r="N56">
            <v>25</v>
          </cell>
          <cell r="O56">
            <v>16</v>
          </cell>
          <cell r="P56">
            <v>8</v>
          </cell>
          <cell r="Q56">
            <v>20</v>
          </cell>
          <cell r="R56">
            <v>18</v>
          </cell>
          <cell r="S56">
            <v>16</v>
          </cell>
          <cell r="T56">
            <v>222</v>
          </cell>
        </row>
        <row r="57">
          <cell r="G57" t="str">
            <v>105326-CESFAM SAN RAFAEL</v>
          </cell>
          <cell r="H57">
            <v>5</v>
          </cell>
          <cell r="I57">
            <v>5</v>
          </cell>
          <cell r="J57">
            <v>12</v>
          </cell>
          <cell r="K57">
            <v>3</v>
          </cell>
          <cell r="L57">
            <v>1</v>
          </cell>
          <cell r="M57">
            <v>2</v>
          </cell>
          <cell r="N57">
            <v>10</v>
          </cell>
          <cell r="O57">
            <v>7</v>
          </cell>
          <cell r="P57">
            <v>3</v>
          </cell>
          <cell r="Q57">
            <v>4</v>
          </cell>
          <cell r="R57">
            <v>4</v>
          </cell>
          <cell r="S57">
            <v>4</v>
          </cell>
          <cell r="T57">
            <v>60</v>
          </cell>
        </row>
        <row r="58">
          <cell r="G58" t="str">
            <v xml:space="preserve">105443-P.S.R. CARCAMO                   </v>
          </cell>
          <cell r="P58">
            <v>0</v>
          </cell>
          <cell r="S58">
            <v>0</v>
          </cell>
          <cell r="T58">
            <v>0</v>
          </cell>
        </row>
        <row r="59">
          <cell r="G59" t="str">
            <v>105444-P.S.R. HUINTIL</v>
          </cell>
          <cell r="H59">
            <v>0</v>
          </cell>
          <cell r="L59">
            <v>1</v>
          </cell>
          <cell r="R59">
            <v>0</v>
          </cell>
          <cell r="T59">
            <v>1</v>
          </cell>
        </row>
        <row r="60">
          <cell r="G60" t="str">
            <v>105445-P.S.R. LIMAHUIDA</v>
          </cell>
          <cell r="L60">
            <v>0</v>
          </cell>
          <cell r="O60">
            <v>0</v>
          </cell>
          <cell r="R60">
            <v>1</v>
          </cell>
          <cell r="T60">
            <v>1</v>
          </cell>
        </row>
        <row r="61">
          <cell r="G61" t="str">
            <v>105447-P.S.R. PERALILLO</v>
          </cell>
          <cell r="I61">
            <v>1</v>
          </cell>
          <cell r="O61">
            <v>0</v>
          </cell>
          <cell r="P61">
            <v>0</v>
          </cell>
          <cell r="R61">
            <v>1</v>
          </cell>
          <cell r="T61">
            <v>2</v>
          </cell>
        </row>
        <row r="62">
          <cell r="G62" t="str">
            <v>105448-P.S.R. SANTA VIRGINIA</v>
          </cell>
          <cell r="H62">
            <v>1</v>
          </cell>
          <cell r="J62">
            <v>0</v>
          </cell>
          <cell r="K62">
            <v>1</v>
          </cell>
          <cell r="L62">
            <v>1</v>
          </cell>
          <cell r="N62">
            <v>1</v>
          </cell>
          <cell r="O62">
            <v>1</v>
          </cell>
          <cell r="P62">
            <v>1</v>
          </cell>
          <cell r="Q62">
            <v>1</v>
          </cell>
          <cell r="R62">
            <v>0</v>
          </cell>
          <cell r="S62">
            <v>1</v>
          </cell>
          <cell r="T62">
            <v>8</v>
          </cell>
        </row>
        <row r="63">
          <cell r="G63" t="str">
            <v>105485-P.S.R. PLAN DE HORNOS</v>
          </cell>
          <cell r="H63">
            <v>1</v>
          </cell>
          <cell r="I63">
            <v>1</v>
          </cell>
          <cell r="J63">
            <v>1</v>
          </cell>
          <cell r="K63">
            <v>2</v>
          </cell>
          <cell r="L63">
            <v>1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T63">
            <v>7</v>
          </cell>
        </row>
        <row r="64">
          <cell r="G64" t="str">
            <v>105486-P.S.R. TUNGA SUR</v>
          </cell>
          <cell r="N64">
            <v>1</v>
          </cell>
          <cell r="T64">
            <v>1</v>
          </cell>
        </row>
        <row r="65">
          <cell r="G65" t="str">
            <v>105487-P.S.R. CAÑAS UNO</v>
          </cell>
          <cell r="H65">
            <v>0</v>
          </cell>
          <cell r="J65">
            <v>3</v>
          </cell>
          <cell r="K65">
            <v>2</v>
          </cell>
          <cell r="N65">
            <v>0</v>
          </cell>
          <cell r="O65">
            <v>1</v>
          </cell>
          <cell r="P65">
            <v>1</v>
          </cell>
          <cell r="Q65">
            <v>4</v>
          </cell>
          <cell r="R65">
            <v>2</v>
          </cell>
          <cell r="S65">
            <v>1</v>
          </cell>
          <cell r="T65">
            <v>14</v>
          </cell>
        </row>
        <row r="66">
          <cell r="G66" t="str">
            <v>105504-P.S.R. SOCAVON</v>
          </cell>
          <cell r="I66">
            <v>0</v>
          </cell>
          <cell r="J66">
            <v>0</v>
          </cell>
          <cell r="K66">
            <v>1</v>
          </cell>
          <cell r="Q66">
            <v>0</v>
          </cell>
          <cell r="T66">
            <v>1</v>
          </cell>
        </row>
        <row r="67">
          <cell r="G67" t="str">
            <v>200366-CESFAM URBANO II</v>
          </cell>
          <cell r="H67">
            <v>14</v>
          </cell>
          <cell r="I67">
            <v>13</v>
          </cell>
          <cell r="J67">
            <v>19</v>
          </cell>
          <cell r="K67">
            <v>7</v>
          </cell>
          <cell r="L67">
            <v>13</v>
          </cell>
          <cell r="M67">
            <v>8</v>
          </cell>
          <cell r="N67">
            <v>13</v>
          </cell>
          <cell r="O67">
            <v>6</v>
          </cell>
          <cell r="P67">
            <v>3</v>
          </cell>
          <cell r="Q67">
            <v>11</v>
          </cell>
          <cell r="R67">
            <v>10</v>
          </cell>
          <cell r="S67">
            <v>10</v>
          </cell>
          <cell r="T67">
            <v>127</v>
          </cell>
        </row>
        <row r="68">
          <cell r="G68" t="str">
            <v>04202-CANELA</v>
          </cell>
          <cell r="H68">
            <v>3</v>
          </cell>
          <cell r="I68">
            <v>4</v>
          </cell>
          <cell r="J68">
            <v>5</v>
          </cell>
          <cell r="K68">
            <v>8</v>
          </cell>
          <cell r="L68">
            <v>6</v>
          </cell>
          <cell r="M68">
            <v>5</v>
          </cell>
          <cell r="N68">
            <v>3</v>
          </cell>
          <cell r="O68">
            <v>9</v>
          </cell>
          <cell r="P68">
            <v>0</v>
          </cell>
          <cell r="Q68">
            <v>3</v>
          </cell>
          <cell r="R68">
            <v>6</v>
          </cell>
          <cell r="S68">
            <v>4</v>
          </cell>
          <cell r="T68">
            <v>56</v>
          </cell>
        </row>
        <row r="69">
          <cell r="G69" t="str">
            <v>105309-CES. RURAL CANELA</v>
          </cell>
          <cell r="H69">
            <v>3</v>
          </cell>
          <cell r="I69">
            <v>4</v>
          </cell>
          <cell r="J69">
            <v>5</v>
          </cell>
          <cell r="K69">
            <v>8</v>
          </cell>
          <cell r="L69">
            <v>6</v>
          </cell>
          <cell r="M69">
            <v>5</v>
          </cell>
          <cell r="N69">
            <v>3</v>
          </cell>
          <cell r="O69">
            <v>9</v>
          </cell>
          <cell r="P69">
            <v>0</v>
          </cell>
          <cell r="Q69">
            <v>3</v>
          </cell>
          <cell r="R69">
            <v>6</v>
          </cell>
          <cell r="S69">
            <v>4</v>
          </cell>
          <cell r="T69">
            <v>56</v>
          </cell>
        </row>
        <row r="70">
          <cell r="G70" t="str">
            <v>105482-P.S.R. CANELA ALTA</v>
          </cell>
          <cell r="R70">
            <v>0</v>
          </cell>
          <cell r="T70">
            <v>0</v>
          </cell>
        </row>
        <row r="71">
          <cell r="G71" t="str">
            <v>04203-LOS VILOS</v>
          </cell>
          <cell r="H71">
            <v>15</v>
          </cell>
          <cell r="I71">
            <v>7</v>
          </cell>
          <cell r="J71">
            <v>14</v>
          </cell>
          <cell r="K71">
            <v>13</v>
          </cell>
          <cell r="L71">
            <v>17</v>
          </cell>
          <cell r="M71">
            <v>23</v>
          </cell>
          <cell r="N71">
            <v>15</v>
          </cell>
          <cell r="O71">
            <v>11</v>
          </cell>
          <cell r="P71">
            <v>10</v>
          </cell>
          <cell r="Q71">
            <v>16</v>
          </cell>
          <cell r="R71">
            <v>17</v>
          </cell>
          <cell r="S71">
            <v>15</v>
          </cell>
          <cell r="T71">
            <v>173</v>
          </cell>
        </row>
        <row r="72">
          <cell r="G72" t="str">
            <v>105108-HOSPITAL LOS VILOS</v>
          </cell>
          <cell r="H72">
            <v>14</v>
          </cell>
          <cell r="I72">
            <v>6</v>
          </cell>
          <cell r="J72">
            <v>4</v>
          </cell>
          <cell r="K72">
            <v>9</v>
          </cell>
          <cell r="L72">
            <v>12</v>
          </cell>
          <cell r="M72">
            <v>13</v>
          </cell>
          <cell r="N72">
            <v>12</v>
          </cell>
          <cell r="O72">
            <v>9</v>
          </cell>
          <cell r="P72">
            <v>7</v>
          </cell>
          <cell r="Q72">
            <v>9</v>
          </cell>
          <cell r="R72">
            <v>12</v>
          </cell>
          <cell r="S72">
            <v>6</v>
          </cell>
          <cell r="T72">
            <v>113</v>
          </cell>
        </row>
        <row r="73">
          <cell r="G73" t="str">
            <v xml:space="preserve">105478-P.S.R. CAIMANES                   </v>
          </cell>
          <cell r="H73">
            <v>0</v>
          </cell>
          <cell r="I73">
            <v>1</v>
          </cell>
          <cell r="J73">
            <v>0</v>
          </cell>
          <cell r="K73">
            <v>0</v>
          </cell>
          <cell r="L73">
            <v>0</v>
          </cell>
          <cell r="M73">
            <v>2</v>
          </cell>
          <cell r="N73">
            <v>0</v>
          </cell>
          <cell r="P73">
            <v>1</v>
          </cell>
          <cell r="Q73">
            <v>0</v>
          </cell>
          <cell r="R73">
            <v>0</v>
          </cell>
          <cell r="S73">
            <v>0</v>
          </cell>
          <cell r="T73">
            <v>4</v>
          </cell>
        </row>
        <row r="74">
          <cell r="G74" t="str">
            <v>105479-P.S.R. GUANGUALI</v>
          </cell>
          <cell r="H74">
            <v>0</v>
          </cell>
          <cell r="J74">
            <v>1</v>
          </cell>
          <cell r="K74">
            <v>1</v>
          </cell>
          <cell r="L74">
            <v>0</v>
          </cell>
          <cell r="M74">
            <v>1</v>
          </cell>
          <cell r="N74">
            <v>1</v>
          </cell>
          <cell r="P74">
            <v>0</v>
          </cell>
          <cell r="Q74">
            <v>0</v>
          </cell>
          <cell r="R74">
            <v>0</v>
          </cell>
          <cell r="S74">
            <v>2</v>
          </cell>
          <cell r="T74">
            <v>6</v>
          </cell>
        </row>
        <row r="75">
          <cell r="G75" t="str">
            <v>105480-P.S.R. QUILIMARI</v>
          </cell>
          <cell r="H75">
            <v>0</v>
          </cell>
          <cell r="J75">
            <v>4</v>
          </cell>
          <cell r="K75">
            <v>0</v>
          </cell>
          <cell r="L75">
            <v>3</v>
          </cell>
          <cell r="M75">
            <v>4</v>
          </cell>
          <cell r="N75">
            <v>1</v>
          </cell>
          <cell r="O75">
            <v>2</v>
          </cell>
          <cell r="P75">
            <v>2</v>
          </cell>
          <cell r="Q75">
            <v>5</v>
          </cell>
          <cell r="R75">
            <v>5</v>
          </cell>
          <cell r="S75">
            <v>1</v>
          </cell>
          <cell r="T75">
            <v>27</v>
          </cell>
        </row>
        <row r="76">
          <cell r="G76" t="str">
            <v>105481-P.S.R. TILAMA</v>
          </cell>
          <cell r="H76">
            <v>0</v>
          </cell>
          <cell r="I76">
            <v>0</v>
          </cell>
          <cell r="J76">
            <v>2</v>
          </cell>
          <cell r="K76">
            <v>0</v>
          </cell>
          <cell r="L76">
            <v>2</v>
          </cell>
          <cell r="M76">
            <v>1</v>
          </cell>
          <cell r="N76">
            <v>0</v>
          </cell>
          <cell r="P76">
            <v>0</v>
          </cell>
          <cell r="R76">
            <v>0</v>
          </cell>
          <cell r="S76">
            <v>4</v>
          </cell>
          <cell r="T76">
            <v>9</v>
          </cell>
        </row>
        <row r="77">
          <cell r="G77" t="str">
            <v>105511-P.S.R. LOS CONDORES</v>
          </cell>
          <cell r="H77">
            <v>1</v>
          </cell>
          <cell r="J77">
            <v>3</v>
          </cell>
          <cell r="K77">
            <v>3</v>
          </cell>
          <cell r="L77">
            <v>0</v>
          </cell>
          <cell r="M77">
            <v>2</v>
          </cell>
          <cell r="N77">
            <v>1</v>
          </cell>
          <cell r="O77">
            <v>0</v>
          </cell>
          <cell r="P77">
            <v>0</v>
          </cell>
          <cell r="Q77">
            <v>2</v>
          </cell>
          <cell r="R77">
            <v>0</v>
          </cell>
          <cell r="S77">
            <v>2</v>
          </cell>
          <cell r="T77">
            <v>14</v>
          </cell>
        </row>
        <row r="78">
          <cell r="G78" t="str">
            <v>04204-SALAMANCA</v>
          </cell>
          <cell r="H78">
            <v>14</v>
          </cell>
          <cell r="I78">
            <v>6</v>
          </cell>
          <cell r="J78">
            <v>24</v>
          </cell>
          <cell r="K78">
            <v>7</v>
          </cell>
          <cell r="L78">
            <v>13</v>
          </cell>
          <cell r="M78">
            <v>17</v>
          </cell>
          <cell r="N78">
            <v>37</v>
          </cell>
          <cell r="O78">
            <v>14</v>
          </cell>
          <cell r="P78">
            <v>3</v>
          </cell>
          <cell r="Q78">
            <v>5</v>
          </cell>
          <cell r="R78">
            <v>2</v>
          </cell>
          <cell r="S78">
            <v>9</v>
          </cell>
          <cell r="T78">
            <v>151</v>
          </cell>
        </row>
        <row r="79">
          <cell r="G79" t="str">
            <v>105104-HOSPITAL SALAMANCA</v>
          </cell>
          <cell r="H79">
            <v>10</v>
          </cell>
          <cell r="I79">
            <v>3</v>
          </cell>
          <cell r="J79">
            <v>14</v>
          </cell>
          <cell r="K79">
            <v>5</v>
          </cell>
          <cell r="L79">
            <v>12</v>
          </cell>
          <cell r="M79">
            <v>9</v>
          </cell>
          <cell r="N79">
            <v>30</v>
          </cell>
          <cell r="O79">
            <v>6</v>
          </cell>
          <cell r="S79">
            <v>7</v>
          </cell>
          <cell r="T79">
            <v>96</v>
          </cell>
        </row>
        <row r="80">
          <cell r="G80" t="str">
            <v xml:space="preserve">105452-P.S.R. CUNCUMEN                 </v>
          </cell>
          <cell r="H80">
            <v>1</v>
          </cell>
          <cell r="I80">
            <v>0</v>
          </cell>
          <cell r="J80">
            <v>1</v>
          </cell>
          <cell r="K80">
            <v>0</v>
          </cell>
          <cell r="L80">
            <v>0</v>
          </cell>
          <cell r="M80">
            <v>1</v>
          </cell>
          <cell r="N80">
            <v>0</v>
          </cell>
          <cell r="O80">
            <v>2</v>
          </cell>
          <cell r="P80">
            <v>0</v>
          </cell>
          <cell r="Q80">
            <v>1</v>
          </cell>
          <cell r="R80">
            <v>0</v>
          </cell>
          <cell r="T80">
            <v>6</v>
          </cell>
        </row>
        <row r="81">
          <cell r="G81" t="str">
            <v>105453-P.S.R. TRANQUILLA</v>
          </cell>
          <cell r="H81">
            <v>0</v>
          </cell>
          <cell r="I81">
            <v>1</v>
          </cell>
          <cell r="J81">
            <v>0</v>
          </cell>
          <cell r="K81">
            <v>0</v>
          </cell>
          <cell r="L81">
            <v>0</v>
          </cell>
          <cell r="M81">
            <v>1</v>
          </cell>
          <cell r="O81">
            <v>1</v>
          </cell>
          <cell r="P81">
            <v>0</v>
          </cell>
          <cell r="R81">
            <v>0</v>
          </cell>
          <cell r="T81">
            <v>3</v>
          </cell>
        </row>
        <row r="82">
          <cell r="G82" t="str">
            <v>105454-P.S.R. CUNLAGUA</v>
          </cell>
          <cell r="J82">
            <v>1</v>
          </cell>
          <cell r="T82">
            <v>1</v>
          </cell>
        </row>
        <row r="83">
          <cell r="G83" t="str">
            <v>105455-P.S.R. CHILLEPIN</v>
          </cell>
          <cell r="H83">
            <v>1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3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1</v>
          </cell>
          <cell r="S83">
            <v>2</v>
          </cell>
          <cell r="T83">
            <v>8</v>
          </cell>
        </row>
        <row r="84">
          <cell r="G84" t="str">
            <v>105456-P.S.R. LLIMPO</v>
          </cell>
          <cell r="I84">
            <v>2</v>
          </cell>
          <cell r="J84">
            <v>0</v>
          </cell>
          <cell r="M84">
            <v>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T84">
            <v>3</v>
          </cell>
        </row>
        <row r="85">
          <cell r="G85" t="str">
            <v>105457-P.S.R. SAN AGUSTIN</v>
          </cell>
          <cell r="H85">
            <v>1</v>
          </cell>
          <cell r="J85">
            <v>1</v>
          </cell>
          <cell r="L85">
            <v>0</v>
          </cell>
          <cell r="M85">
            <v>0</v>
          </cell>
          <cell r="P85">
            <v>1</v>
          </cell>
          <cell r="Q85">
            <v>0</v>
          </cell>
          <cell r="R85">
            <v>1</v>
          </cell>
          <cell r="T85">
            <v>4</v>
          </cell>
        </row>
        <row r="86">
          <cell r="G86" t="str">
            <v>105458-P.S.R. TAHUINCO</v>
          </cell>
          <cell r="H86">
            <v>1</v>
          </cell>
          <cell r="I86">
            <v>0</v>
          </cell>
          <cell r="J86">
            <v>4</v>
          </cell>
          <cell r="K86">
            <v>1</v>
          </cell>
          <cell r="L86">
            <v>0</v>
          </cell>
          <cell r="M86">
            <v>1</v>
          </cell>
          <cell r="N86">
            <v>3</v>
          </cell>
          <cell r="O86">
            <v>4</v>
          </cell>
          <cell r="P86">
            <v>0</v>
          </cell>
          <cell r="Q86">
            <v>1</v>
          </cell>
          <cell r="R86">
            <v>0</v>
          </cell>
          <cell r="T86">
            <v>15</v>
          </cell>
        </row>
        <row r="87">
          <cell r="G87" t="str">
            <v>105491-P.S.R. QUELEN BAJO</v>
          </cell>
          <cell r="H87">
            <v>0</v>
          </cell>
          <cell r="I87">
            <v>0</v>
          </cell>
          <cell r="J87">
            <v>1</v>
          </cell>
          <cell r="K87">
            <v>0</v>
          </cell>
          <cell r="L87">
            <v>0</v>
          </cell>
          <cell r="M87">
            <v>0</v>
          </cell>
          <cell r="N87">
            <v>3</v>
          </cell>
          <cell r="O87">
            <v>0</v>
          </cell>
          <cell r="P87">
            <v>1</v>
          </cell>
          <cell r="Q87">
            <v>3</v>
          </cell>
          <cell r="R87">
            <v>0</v>
          </cell>
          <cell r="T87">
            <v>8</v>
          </cell>
        </row>
        <row r="88">
          <cell r="G88" t="str">
            <v>105492-P.S.R. CAMISA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N88">
            <v>1</v>
          </cell>
          <cell r="P88">
            <v>0</v>
          </cell>
          <cell r="R88">
            <v>0</v>
          </cell>
          <cell r="T88">
            <v>1</v>
          </cell>
        </row>
        <row r="89">
          <cell r="G89" t="str">
            <v>105501-P.S.R. ARBOLEDA GRANDE</v>
          </cell>
          <cell r="H89">
            <v>0</v>
          </cell>
          <cell r="I89">
            <v>0</v>
          </cell>
          <cell r="J89">
            <v>2</v>
          </cell>
          <cell r="K89">
            <v>1</v>
          </cell>
          <cell r="L89">
            <v>1</v>
          </cell>
          <cell r="M89">
            <v>1</v>
          </cell>
          <cell r="O89">
            <v>0</v>
          </cell>
          <cell r="P89">
            <v>1</v>
          </cell>
          <cell r="Q89">
            <v>0</v>
          </cell>
          <cell r="R89">
            <v>0</v>
          </cell>
          <cell r="T89">
            <v>6</v>
          </cell>
        </row>
        <row r="90">
          <cell r="G90" t="str">
            <v>04301-OVALLE</v>
          </cell>
          <cell r="H90">
            <v>24</v>
          </cell>
          <cell r="I90">
            <v>40</v>
          </cell>
          <cell r="J90">
            <v>71</v>
          </cell>
          <cell r="K90">
            <v>49</v>
          </cell>
          <cell r="L90">
            <v>57</v>
          </cell>
          <cell r="M90">
            <v>51</v>
          </cell>
          <cell r="N90">
            <v>70</v>
          </cell>
          <cell r="O90">
            <v>52</v>
          </cell>
          <cell r="P90">
            <v>55</v>
          </cell>
          <cell r="Q90">
            <v>71</v>
          </cell>
          <cell r="R90">
            <v>55</v>
          </cell>
          <cell r="S90">
            <v>55</v>
          </cell>
          <cell r="T90">
            <v>650</v>
          </cell>
        </row>
        <row r="91">
          <cell r="G91" t="str">
            <v>105315-CES. RURAL C. DE TAMAYA</v>
          </cell>
          <cell r="H91">
            <v>2</v>
          </cell>
          <cell r="I91">
            <v>3</v>
          </cell>
          <cell r="J91">
            <v>13</v>
          </cell>
          <cell r="K91">
            <v>7</v>
          </cell>
          <cell r="L91">
            <v>5</v>
          </cell>
          <cell r="M91">
            <v>9</v>
          </cell>
          <cell r="N91">
            <v>13</v>
          </cell>
          <cell r="O91">
            <v>2</v>
          </cell>
          <cell r="P91">
            <v>5</v>
          </cell>
          <cell r="Q91">
            <v>11</v>
          </cell>
          <cell r="R91">
            <v>5</v>
          </cell>
          <cell r="S91">
            <v>5</v>
          </cell>
          <cell r="T91">
            <v>80</v>
          </cell>
        </row>
        <row r="92">
          <cell r="G92" t="str">
            <v>105317-CES. JORGE JORDAN D.</v>
          </cell>
          <cell r="H92">
            <v>7</v>
          </cell>
          <cell r="I92">
            <v>10</v>
          </cell>
          <cell r="J92">
            <v>15</v>
          </cell>
          <cell r="K92">
            <v>9</v>
          </cell>
          <cell r="L92">
            <v>4</v>
          </cell>
          <cell r="M92">
            <v>14</v>
          </cell>
          <cell r="N92">
            <v>15</v>
          </cell>
          <cell r="O92">
            <v>16</v>
          </cell>
          <cell r="P92">
            <v>16</v>
          </cell>
          <cell r="Q92">
            <v>11</v>
          </cell>
          <cell r="R92">
            <v>13</v>
          </cell>
          <cell r="S92">
            <v>12</v>
          </cell>
          <cell r="T92">
            <v>142</v>
          </cell>
        </row>
        <row r="93">
          <cell r="G93" t="str">
            <v>105322-CES. MARCOS MACUADA</v>
          </cell>
          <cell r="H93">
            <v>2</v>
          </cell>
          <cell r="I93">
            <v>7</v>
          </cell>
          <cell r="J93">
            <v>5</v>
          </cell>
          <cell r="K93">
            <v>10</v>
          </cell>
          <cell r="L93">
            <v>15</v>
          </cell>
          <cell r="M93">
            <v>8</v>
          </cell>
          <cell r="N93">
            <v>10</v>
          </cell>
          <cell r="O93">
            <v>5</v>
          </cell>
          <cell r="P93">
            <v>10</v>
          </cell>
          <cell r="Q93">
            <v>14</v>
          </cell>
          <cell r="R93">
            <v>8</v>
          </cell>
          <cell r="S93">
            <v>10</v>
          </cell>
          <cell r="T93">
            <v>104</v>
          </cell>
        </row>
        <row r="94">
          <cell r="G94" t="str">
            <v>105324-CES. SOTAQUI</v>
          </cell>
          <cell r="H94">
            <v>4</v>
          </cell>
          <cell r="I94">
            <v>3</v>
          </cell>
          <cell r="J94">
            <v>6</v>
          </cell>
          <cell r="K94">
            <v>2</v>
          </cell>
          <cell r="L94">
            <v>2</v>
          </cell>
          <cell r="M94">
            <v>3</v>
          </cell>
          <cell r="N94">
            <v>4</v>
          </cell>
          <cell r="O94">
            <v>6</v>
          </cell>
          <cell r="P94">
            <v>3</v>
          </cell>
          <cell r="Q94">
            <v>4</v>
          </cell>
          <cell r="R94">
            <v>8</v>
          </cell>
          <cell r="S94">
            <v>6</v>
          </cell>
          <cell r="T94">
            <v>51</v>
          </cell>
        </row>
        <row r="95">
          <cell r="G95" t="str">
            <v xml:space="preserve">105416-P.S.R. CAMARICO                  </v>
          </cell>
          <cell r="M95">
            <v>1</v>
          </cell>
          <cell r="O95">
            <v>1</v>
          </cell>
          <cell r="R95">
            <v>0</v>
          </cell>
          <cell r="T95">
            <v>2</v>
          </cell>
        </row>
        <row r="96">
          <cell r="G96" t="str">
            <v>105417-P.S.R. ALCONES BAJOS</v>
          </cell>
          <cell r="L96">
            <v>1</v>
          </cell>
          <cell r="M96">
            <v>1</v>
          </cell>
          <cell r="O96">
            <v>0</v>
          </cell>
          <cell r="P96">
            <v>1</v>
          </cell>
          <cell r="R96">
            <v>1</v>
          </cell>
          <cell r="T96">
            <v>4</v>
          </cell>
        </row>
        <row r="97">
          <cell r="G97" t="str">
            <v>105422-P.S.R. HORNILLOS</v>
          </cell>
          <cell r="I97">
            <v>1</v>
          </cell>
          <cell r="J97">
            <v>3</v>
          </cell>
          <cell r="K97">
            <v>0</v>
          </cell>
          <cell r="L97">
            <v>2</v>
          </cell>
          <cell r="N97">
            <v>1</v>
          </cell>
          <cell r="P97">
            <v>0</v>
          </cell>
          <cell r="R97">
            <v>1</v>
          </cell>
          <cell r="T97">
            <v>8</v>
          </cell>
        </row>
        <row r="98">
          <cell r="G98" t="str">
            <v>105437-P.S.R. CHALINGA</v>
          </cell>
          <cell r="I98">
            <v>0</v>
          </cell>
          <cell r="J98">
            <v>1</v>
          </cell>
          <cell r="L98">
            <v>1</v>
          </cell>
          <cell r="N98">
            <v>1</v>
          </cell>
          <cell r="T98">
            <v>3</v>
          </cell>
        </row>
        <row r="99">
          <cell r="G99" t="str">
            <v>105439-P.S.R. CERRO BLANCO</v>
          </cell>
          <cell r="L99">
            <v>1</v>
          </cell>
          <cell r="T99">
            <v>1</v>
          </cell>
        </row>
        <row r="100">
          <cell r="G100" t="str">
            <v>105507-P.S.R. HUAMALATA</v>
          </cell>
          <cell r="I100">
            <v>0</v>
          </cell>
          <cell r="J100">
            <v>3</v>
          </cell>
          <cell r="K100">
            <v>3</v>
          </cell>
          <cell r="L100">
            <v>5</v>
          </cell>
          <cell r="M100">
            <v>0</v>
          </cell>
          <cell r="N100">
            <v>1</v>
          </cell>
          <cell r="P100">
            <v>1</v>
          </cell>
          <cell r="Q100">
            <v>0</v>
          </cell>
          <cell r="R100">
            <v>3</v>
          </cell>
          <cell r="S100">
            <v>0</v>
          </cell>
          <cell r="T100">
            <v>16</v>
          </cell>
        </row>
        <row r="101">
          <cell r="G101" t="str">
            <v>105510-P.S.R. RECOLETA</v>
          </cell>
          <cell r="I101">
            <v>2</v>
          </cell>
          <cell r="J101">
            <v>1</v>
          </cell>
          <cell r="K101">
            <v>1</v>
          </cell>
          <cell r="L101">
            <v>1</v>
          </cell>
          <cell r="M101">
            <v>0</v>
          </cell>
          <cell r="N101">
            <v>0</v>
          </cell>
          <cell r="P101">
            <v>2</v>
          </cell>
          <cell r="R101">
            <v>0</v>
          </cell>
          <cell r="S101">
            <v>1</v>
          </cell>
          <cell r="T101">
            <v>8</v>
          </cell>
        </row>
        <row r="102">
          <cell r="G102" t="str">
            <v>105722-CECOF SAN JOSE DE LA DEHESA</v>
          </cell>
          <cell r="H102">
            <v>2</v>
          </cell>
          <cell r="J102">
            <v>3</v>
          </cell>
          <cell r="K102">
            <v>0</v>
          </cell>
          <cell r="L102">
            <v>1</v>
          </cell>
          <cell r="M102">
            <v>2</v>
          </cell>
          <cell r="N102">
            <v>5</v>
          </cell>
          <cell r="O102">
            <v>1</v>
          </cell>
          <cell r="P102">
            <v>5</v>
          </cell>
          <cell r="R102">
            <v>6</v>
          </cell>
          <cell r="S102">
            <v>3</v>
          </cell>
          <cell r="T102">
            <v>28</v>
          </cell>
        </row>
        <row r="103">
          <cell r="G103" t="str">
            <v>105723-CECOF LIMARI</v>
          </cell>
          <cell r="H103">
            <v>1</v>
          </cell>
          <cell r="I103">
            <v>2</v>
          </cell>
          <cell r="J103">
            <v>0</v>
          </cell>
          <cell r="K103">
            <v>0</v>
          </cell>
          <cell r="L103">
            <v>1</v>
          </cell>
          <cell r="M103">
            <v>1</v>
          </cell>
          <cell r="N103">
            <v>2</v>
          </cell>
          <cell r="O103">
            <v>2</v>
          </cell>
          <cell r="P103">
            <v>2</v>
          </cell>
          <cell r="R103">
            <v>0</v>
          </cell>
          <cell r="S103">
            <v>0</v>
          </cell>
          <cell r="T103">
            <v>11</v>
          </cell>
        </row>
        <row r="104">
          <cell r="G104" t="str">
            <v>200258-CECOF LOS COPIHUES</v>
          </cell>
          <cell r="H104">
            <v>1</v>
          </cell>
          <cell r="K104">
            <v>1</v>
          </cell>
          <cell r="M104">
            <v>1</v>
          </cell>
          <cell r="N104">
            <v>0</v>
          </cell>
          <cell r="O104">
            <v>2</v>
          </cell>
          <cell r="P104">
            <v>1</v>
          </cell>
          <cell r="Q104">
            <v>2</v>
          </cell>
          <cell r="R104">
            <v>2</v>
          </cell>
          <cell r="S104">
            <v>0</v>
          </cell>
          <cell r="T104">
            <v>10</v>
          </cell>
        </row>
        <row r="105">
          <cell r="G105" t="str">
            <v>200367-CECOF COLONIA LIMARÍ</v>
          </cell>
          <cell r="H105">
            <v>0</v>
          </cell>
          <cell r="I105">
            <v>2</v>
          </cell>
          <cell r="J105">
            <v>3</v>
          </cell>
          <cell r="K105">
            <v>0</v>
          </cell>
          <cell r="L105">
            <v>1</v>
          </cell>
          <cell r="M105">
            <v>2</v>
          </cell>
          <cell r="N105">
            <v>3</v>
          </cell>
          <cell r="O105">
            <v>0</v>
          </cell>
          <cell r="P105">
            <v>0</v>
          </cell>
          <cell r="Q105">
            <v>1</v>
          </cell>
          <cell r="R105">
            <v>1</v>
          </cell>
          <cell r="S105">
            <v>1</v>
          </cell>
          <cell r="T105">
            <v>14</v>
          </cell>
        </row>
        <row r="106">
          <cell r="G106" t="str">
            <v>200569-CESFAM FRAY JORGE</v>
          </cell>
          <cell r="H106">
            <v>5</v>
          </cell>
          <cell r="I106">
            <v>10</v>
          </cell>
          <cell r="J106">
            <v>18</v>
          </cell>
          <cell r="K106">
            <v>16</v>
          </cell>
          <cell r="L106">
            <v>17</v>
          </cell>
          <cell r="M106">
            <v>9</v>
          </cell>
          <cell r="N106">
            <v>15</v>
          </cell>
          <cell r="O106">
            <v>17</v>
          </cell>
          <cell r="P106">
            <v>9</v>
          </cell>
          <cell r="Q106">
            <v>28</v>
          </cell>
          <cell r="R106">
            <v>7</v>
          </cell>
          <cell r="S106">
            <v>17</v>
          </cell>
          <cell r="T106">
            <v>168</v>
          </cell>
        </row>
        <row r="107">
          <cell r="G107" t="str">
            <v>04302-COMBARBALÁ</v>
          </cell>
          <cell r="H107">
            <v>7</v>
          </cell>
          <cell r="I107">
            <v>5</v>
          </cell>
          <cell r="J107">
            <v>8</v>
          </cell>
          <cell r="K107">
            <v>3</v>
          </cell>
          <cell r="L107">
            <v>2</v>
          </cell>
          <cell r="M107">
            <v>8</v>
          </cell>
          <cell r="N107">
            <v>7</v>
          </cell>
          <cell r="O107">
            <v>9</v>
          </cell>
          <cell r="P107">
            <v>10</v>
          </cell>
          <cell r="Q107">
            <v>7</v>
          </cell>
          <cell r="R107">
            <v>6</v>
          </cell>
          <cell r="S107">
            <v>8</v>
          </cell>
          <cell r="T107">
            <v>80</v>
          </cell>
        </row>
        <row r="108">
          <cell r="G108" t="str">
            <v>105105-HOSPITAL COMBARBALÁ</v>
          </cell>
          <cell r="H108">
            <v>6</v>
          </cell>
          <cell r="I108">
            <v>3</v>
          </cell>
          <cell r="J108">
            <v>5</v>
          </cell>
          <cell r="K108">
            <v>2</v>
          </cell>
          <cell r="L108">
            <v>1</v>
          </cell>
          <cell r="M108">
            <v>5</v>
          </cell>
          <cell r="N108">
            <v>5</v>
          </cell>
          <cell r="O108">
            <v>8</v>
          </cell>
          <cell r="P108">
            <v>5</v>
          </cell>
          <cell r="Q108">
            <v>7</v>
          </cell>
          <cell r="R108">
            <v>4</v>
          </cell>
          <cell r="S108">
            <v>4</v>
          </cell>
          <cell r="T108">
            <v>55</v>
          </cell>
        </row>
        <row r="109">
          <cell r="G109" t="str">
            <v>105434-P.S.R. SAN MARCOS</v>
          </cell>
          <cell r="M109">
            <v>0</v>
          </cell>
          <cell r="O109">
            <v>0</v>
          </cell>
          <cell r="Q109">
            <v>0</v>
          </cell>
          <cell r="R109">
            <v>1</v>
          </cell>
          <cell r="S109">
            <v>2</v>
          </cell>
          <cell r="T109">
            <v>3</v>
          </cell>
        </row>
        <row r="110">
          <cell r="G110" t="str">
            <v>105441-P.S.R. MANQUEHUA</v>
          </cell>
          <cell r="N110">
            <v>0</v>
          </cell>
          <cell r="P110">
            <v>0</v>
          </cell>
          <cell r="S110">
            <v>1</v>
          </cell>
          <cell r="T110">
            <v>1</v>
          </cell>
        </row>
        <row r="111">
          <cell r="G111" t="str">
            <v xml:space="preserve">105459-P.S.R. BARRANCAS                </v>
          </cell>
          <cell r="H111">
            <v>0</v>
          </cell>
          <cell r="I111">
            <v>0</v>
          </cell>
          <cell r="J111">
            <v>1</v>
          </cell>
          <cell r="K111">
            <v>1</v>
          </cell>
          <cell r="N111">
            <v>1</v>
          </cell>
          <cell r="O111">
            <v>1</v>
          </cell>
          <cell r="P111">
            <v>1</v>
          </cell>
          <cell r="T111">
            <v>5</v>
          </cell>
        </row>
        <row r="112">
          <cell r="G112" t="str">
            <v>105460-P.S.R. COGOTI 18</v>
          </cell>
          <cell r="H112">
            <v>0</v>
          </cell>
          <cell r="J112">
            <v>1</v>
          </cell>
          <cell r="K112">
            <v>0</v>
          </cell>
          <cell r="N112">
            <v>1</v>
          </cell>
          <cell r="P112">
            <v>2</v>
          </cell>
          <cell r="R112">
            <v>0</v>
          </cell>
          <cell r="S112">
            <v>1</v>
          </cell>
          <cell r="T112">
            <v>5</v>
          </cell>
        </row>
        <row r="113">
          <cell r="G113" t="str">
            <v>105461-P.S.R. EL HUACHO</v>
          </cell>
          <cell r="I113">
            <v>1</v>
          </cell>
          <cell r="K113">
            <v>0</v>
          </cell>
          <cell r="M113">
            <v>0</v>
          </cell>
          <cell r="P113">
            <v>1</v>
          </cell>
          <cell r="T113">
            <v>2</v>
          </cell>
        </row>
        <row r="114">
          <cell r="G114" t="str">
            <v>105462-P.S.R. EL SAUCE</v>
          </cell>
          <cell r="L114">
            <v>1</v>
          </cell>
          <cell r="O114">
            <v>0</v>
          </cell>
          <cell r="R114">
            <v>1</v>
          </cell>
          <cell r="T114">
            <v>2</v>
          </cell>
        </row>
        <row r="115">
          <cell r="G115" t="str">
            <v>105463-P.S.R. QUILITAPIA</v>
          </cell>
          <cell r="J115">
            <v>1</v>
          </cell>
          <cell r="O115">
            <v>0</v>
          </cell>
          <cell r="P115">
            <v>1</v>
          </cell>
          <cell r="Q115">
            <v>0</v>
          </cell>
          <cell r="R115">
            <v>0</v>
          </cell>
          <cell r="S115">
            <v>0</v>
          </cell>
          <cell r="T115">
            <v>2</v>
          </cell>
        </row>
        <row r="116">
          <cell r="G116" t="str">
            <v>105464-P.S.R. LA LIGUA</v>
          </cell>
          <cell r="I116">
            <v>1</v>
          </cell>
          <cell r="M116">
            <v>1</v>
          </cell>
          <cell r="O116">
            <v>0</v>
          </cell>
          <cell r="P116">
            <v>0</v>
          </cell>
          <cell r="T116">
            <v>2</v>
          </cell>
        </row>
        <row r="117">
          <cell r="G117" t="str">
            <v>105465-P.S.R. RAMADILLA</v>
          </cell>
          <cell r="M117">
            <v>1</v>
          </cell>
          <cell r="T117">
            <v>1</v>
          </cell>
        </row>
        <row r="118">
          <cell r="G118" t="str">
            <v>105466-P.S.R. VALLE HERMOSO</v>
          </cell>
          <cell r="H118">
            <v>1</v>
          </cell>
          <cell r="J118">
            <v>0</v>
          </cell>
          <cell r="M118">
            <v>1</v>
          </cell>
          <cell r="O118">
            <v>0</v>
          </cell>
          <cell r="T118">
            <v>2</v>
          </cell>
        </row>
        <row r="119">
          <cell r="G119" t="str">
            <v>105490-P.S.R. EL DURAZNO</v>
          </cell>
          <cell r="P119">
            <v>0</v>
          </cell>
          <cell r="Q119">
            <v>0</v>
          </cell>
          <cell r="R119">
            <v>0</v>
          </cell>
          <cell r="T119">
            <v>0</v>
          </cell>
        </row>
        <row r="120">
          <cell r="G120" t="str">
            <v>04303-MONTE PATRIA</v>
          </cell>
          <cell r="H120">
            <v>26</v>
          </cell>
          <cell r="I120">
            <v>25</v>
          </cell>
          <cell r="J120">
            <v>27</v>
          </cell>
          <cell r="K120">
            <v>21</v>
          </cell>
          <cell r="L120">
            <v>23</v>
          </cell>
          <cell r="M120">
            <v>20</v>
          </cell>
          <cell r="N120">
            <v>21</v>
          </cell>
          <cell r="O120">
            <v>32</v>
          </cell>
          <cell r="P120">
            <v>23</v>
          </cell>
          <cell r="Q120">
            <v>22</v>
          </cell>
          <cell r="R120">
            <v>22</v>
          </cell>
          <cell r="S120">
            <v>21</v>
          </cell>
          <cell r="T120">
            <v>283</v>
          </cell>
        </row>
        <row r="121">
          <cell r="G121" t="str">
            <v>105307-CES. RURAL MONTE PATRIA</v>
          </cell>
          <cell r="H121">
            <v>7</v>
          </cell>
          <cell r="I121">
            <v>8</v>
          </cell>
          <cell r="J121">
            <v>10</v>
          </cell>
          <cell r="K121">
            <v>8</v>
          </cell>
          <cell r="L121">
            <v>10</v>
          </cell>
          <cell r="M121">
            <v>7</v>
          </cell>
          <cell r="N121">
            <v>7</v>
          </cell>
          <cell r="O121">
            <v>9</v>
          </cell>
          <cell r="P121">
            <v>10</v>
          </cell>
          <cell r="Q121">
            <v>9</v>
          </cell>
          <cell r="R121">
            <v>12</v>
          </cell>
          <cell r="S121">
            <v>5</v>
          </cell>
          <cell r="T121">
            <v>102</v>
          </cell>
        </row>
        <row r="122">
          <cell r="G122" t="str">
            <v>105311-CES. RURAL CHAÑARAL ALTO</v>
          </cell>
          <cell r="H122">
            <v>4</v>
          </cell>
          <cell r="I122">
            <v>2</v>
          </cell>
          <cell r="J122">
            <v>4</v>
          </cell>
          <cell r="K122">
            <v>0</v>
          </cell>
          <cell r="L122">
            <v>2</v>
          </cell>
          <cell r="M122">
            <v>4</v>
          </cell>
          <cell r="N122">
            <v>4</v>
          </cell>
          <cell r="O122">
            <v>5</v>
          </cell>
          <cell r="P122">
            <v>2</v>
          </cell>
          <cell r="Q122">
            <v>4</v>
          </cell>
          <cell r="R122">
            <v>3</v>
          </cell>
          <cell r="S122">
            <v>2</v>
          </cell>
          <cell r="T122">
            <v>36</v>
          </cell>
        </row>
        <row r="123">
          <cell r="G123" t="str">
            <v>105312-CES. RURAL CAREN</v>
          </cell>
          <cell r="H123">
            <v>3</v>
          </cell>
          <cell r="I123">
            <v>0</v>
          </cell>
          <cell r="J123">
            <v>1</v>
          </cell>
          <cell r="K123">
            <v>2</v>
          </cell>
          <cell r="L123">
            <v>4</v>
          </cell>
          <cell r="M123">
            <v>0</v>
          </cell>
          <cell r="N123">
            <v>0</v>
          </cell>
          <cell r="O123">
            <v>3</v>
          </cell>
          <cell r="P123">
            <v>0</v>
          </cell>
          <cell r="Q123">
            <v>0</v>
          </cell>
          <cell r="R123">
            <v>0</v>
          </cell>
          <cell r="S123">
            <v>1</v>
          </cell>
          <cell r="T123">
            <v>14</v>
          </cell>
        </row>
        <row r="124">
          <cell r="G124" t="str">
            <v>105318-CES. RURAL EL PALQUI</v>
          </cell>
          <cell r="H124">
            <v>9</v>
          </cell>
          <cell r="I124">
            <v>11</v>
          </cell>
          <cell r="J124">
            <v>9</v>
          </cell>
          <cell r="K124">
            <v>8</v>
          </cell>
          <cell r="L124">
            <v>4</v>
          </cell>
          <cell r="M124">
            <v>9</v>
          </cell>
          <cell r="N124">
            <v>10</v>
          </cell>
          <cell r="O124">
            <v>11</v>
          </cell>
          <cell r="P124">
            <v>8</v>
          </cell>
          <cell r="Q124">
            <v>7</v>
          </cell>
          <cell r="R124">
            <v>5</v>
          </cell>
          <cell r="S124">
            <v>11</v>
          </cell>
          <cell r="T124">
            <v>102</v>
          </cell>
        </row>
        <row r="125">
          <cell r="G125" t="str">
            <v>105425-P.S.R. CHILECITO</v>
          </cell>
          <cell r="J125">
            <v>0</v>
          </cell>
          <cell r="K125">
            <v>0</v>
          </cell>
          <cell r="N125">
            <v>0</v>
          </cell>
          <cell r="O125">
            <v>0</v>
          </cell>
          <cell r="P125">
            <v>1</v>
          </cell>
          <cell r="S125">
            <v>0</v>
          </cell>
          <cell r="T125">
            <v>1</v>
          </cell>
        </row>
        <row r="126">
          <cell r="G126" t="str">
            <v>105427-P.S.R. HACIENDA VALDIVIA</v>
          </cell>
          <cell r="H126">
            <v>0</v>
          </cell>
          <cell r="I126">
            <v>1</v>
          </cell>
          <cell r="K126">
            <v>1</v>
          </cell>
          <cell r="L126">
            <v>0</v>
          </cell>
          <cell r="M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2</v>
          </cell>
        </row>
        <row r="127">
          <cell r="G127" t="str">
            <v>105428-P.S.R. HUATULAME</v>
          </cell>
          <cell r="H127">
            <v>1</v>
          </cell>
          <cell r="J127">
            <v>0</v>
          </cell>
          <cell r="K127">
            <v>1</v>
          </cell>
          <cell r="L127">
            <v>0</v>
          </cell>
          <cell r="M127">
            <v>0</v>
          </cell>
          <cell r="P127">
            <v>1</v>
          </cell>
          <cell r="R127">
            <v>0</v>
          </cell>
          <cell r="T127">
            <v>3</v>
          </cell>
        </row>
        <row r="128">
          <cell r="G128" t="str">
            <v>105430-P.S.R. MIALQUI</v>
          </cell>
          <cell r="I128">
            <v>1</v>
          </cell>
          <cell r="J128">
            <v>0</v>
          </cell>
          <cell r="K128">
            <v>0</v>
          </cell>
          <cell r="L128">
            <v>0</v>
          </cell>
          <cell r="N128">
            <v>0</v>
          </cell>
          <cell r="O128">
            <v>3</v>
          </cell>
          <cell r="R128">
            <v>1</v>
          </cell>
          <cell r="S128">
            <v>1</v>
          </cell>
          <cell r="T128">
            <v>6</v>
          </cell>
        </row>
        <row r="129">
          <cell r="G129" t="str">
            <v>105431-P.S.R. PEDREGAL</v>
          </cell>
          <cell r="H129">
            <v>1</v>
          </cell>
          <cell r="K129">
            <v>0</v>
          </cell>
          <cell r="N129">
            <v>0</v>
          </cell>
          <cell r="O129">
            <v>0</v>
          </cell>
          <cell r="S129">
            <v>1</v>
          </cell>
          <cell r="T129">
            <v>2</v>
          </cell>
        </row>
        <row r="130">
          <cell r="G130" t="str">
            <v>105432-P.S.R. RAPEL</v>
          </cell>
          <cell r="H130">
            <v>1</v>
          </cell>
          <cell r="I130">
            <v>1</v>
          </cell>
          <cell r="J130">
            <v>2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1</v>
          </cell>
          <cell r="P130">
            <v>0</v>
          </cell>
          <cell r="Q130">
            <v>1</v>
          </cell>
          <cell r="R130">
            <v>0</v>
          </cell>
          <cell r="S130">
            <v>0</v>
          </cell>
          <cell r="T130">
            <v>6</v>
          </cell>
        </row>
        <row r="131">
          <cell r="G131" t="str">
            <v>105435-P.S.R. TULAHUEN</v>
          </cell>
          <cell r="H131">
            <v>0</v>
          </cell>
          <cell r="I131">
            <v>1</v>
          </cell>
          <cell r="K131">
            <v>0</v>
          </cell>
          <cell r="L131">
            <v>1</v>
          </cell>
          <cell r="M131">
            <v>0</v>
          </cell>
          <cell r="N131">
            <v>0</v>
          </cell>
          <cell r="O131">
            <v>0</v>
          </cell>
          <cell r="P131">
            <v>1</v>
          </cell>
          <cell r="Q131">
            <v>0</v>
          </cell>
          <cell r="R131">
            <v>0</v>
          </cell>
          <cell r="S131">
            <v>0</v>
          </cell>
          <cell r="T131">
            <v>3</v>
          </cell>
        </row>
        <row r="132">
          <cell r="G132" t="str">
            <v>105436-P.S.R. EL MAITEN</v>
          </cell>
          <cell r="J132">
            <v>1</v>
          </cell>
          <cell r="K132">
            <v>1</v>
          </cell>
          <cell r="Q132">
            <v>1</v>
          </cell>
          <cell r="R132">
            <v>1</v>
          </cell>
          <cell r="T132">
            <v>4</v>
          </cell>
        </row>
        <row r="133">
          <cell r="G133" t="str">
            <v>105489-P.S.R. RAMADAS DE TULAHUEN</v>
          </cell>
          <cell r="L133">
            <v>2</v>
          </cell>
          <cell r="Q133">
            <v>0</v>
          </cell>
          <cell r="T133">
            <v>2</v>
          </cell>
        </row>
        <row r="134">
          <cell r="G134" t="str">
            <v>04304-PUNITAQUI</v>
          </cell>
          <cell r="H134">
            <v>6</v>
          </cell>
          <cell r="I134">
            <v>7</v>
          </cell>
          <cell r="J134">
            <v>7</v>
          </cell>
          <cell r="K134">
            <v>6</v>
          </cell>
          <cell r="N134">
            <v>16</v>
          </cell>
          <cell r="P134">
            <v>17</v>
          </cell>
          <cell r="Q134">
            <v>4</v>
          </cell>
          <cell r="R134">
            <v>7</v>
          </cell>
          <cell r="T134">
            <v>70</v>
          </cell>
        </row>
        <row r="135">
          <cell r="G135" t="str">
            <v>105308-CES. RURAL PUNITAQUI</v>
          </cell>
          <cell r="H135">
            <v>6</v>
          </cell>
          <cell r="I135">
            <v>7</v>
          </cell>
          <cell r="J135">
            <v>7</v>
          </cell>
          <cell r="K135">
            <v>6</v>
          </cell>
          <cell r="N135">
            <v>16</v>
          </cell>
          <cell r="P135">
            <v>17</v>
          </cell>
          <cell r="Q135">
            <v>4</v>
          </cell>
          <cell r="R135">
            <v>7</v>
          </cell>
          <cell r="T135">
            <v>70</v>
          </cell>
        </row>
        <row r="136">
          <cell r="G136" t="str">
            <v>04305-RIO HURTADO</v>
          </cell>
          <cell r="H136">
            <v>2</v>
          </cell>
          <cell r="I136">
            <v>0</v>
          </cell>
          <cell r="K136">
            <v>0</v>
          </cell>
          <cell r="N136">
            <v>3</v>
          </cell>
          <cell r="O136">
            <v>1</v>
          </cell>
          <cell r="P136">
            <v>1</v>
          </cell>
          <cell r="Q136">
            <v>2</v>
          </cell>
          <cell r="R136">
            <v>2</v>
          </cell>
          <cell r="S136">
            <v>1</v>
          </cell>
          <cell r="T136">
            <v>12</v>
          </cell>
        </row>
        <row r="137">
          <cell r="G137" t="str">
            <v>105310-CES. RURAL PICHASCA</v>
          </cell>
          <cell r="H137">
            <v>0</v>
          </cell>
          <cell r="N137">
            <v>3</v>
          </cell>
          <cell r="R137">
            <v>2</v>
          </cell>
          <cell r="T137">
            <v>5</v>
          </cell>
        </row>
        <row r="138">
          <cell r="G138" t="str">
            <v>105410-P.S.R. HURTADO</v>
          </cell>
          <cell r="H138">
            <v>1</v>
          </cell>
          <cell r="I138">
            <v>0</v>
          </cell>
          <cell r="P138">
            <v>0</v>
          </cell>
          <cell r="T138">
            <v>1</v>
          </cell>
        </row>
        <row r="139">
          <cell r="G139" t="str">
            <v>105411-P.S.R. LAS BREAS</v>
          </cell>
          <cell r="H139">
            <v>0</v>
          </cell>
          <cell r="I139">
            <v>0</v>
          </cell>
          <cell r="P139">
            <v>1</v>
          </cell>
          <cell r="Q139">
            <v>0</v>
          </cell>
          <cell r="T139">
            <v>1</v>
          </cell>
        </row>
        <row r="140">
          <cell r="G140" t="str">
            <v>105413-P.S.R. SAMO ALTO</v>
          </cell>
          <cell r="H140">
            <v>1</v>
          </cell>
          <cell r="I140">
            <v>0</v>
          </cell>
          <cell r="T140">
            <v>1</v>
          </cell>
        </row>
        <row r="141">
          <cell r="G141" t="str">
            <v>105414-P.S.R. SERON</v>
          </cell>
          <cell r="K141">
            <v>0</v>
          </cell>
          <cell r="Q141">
            <v>2</v>
          </cell>
          <cell r="T141">
            <v>2</v>
          </cell>
        </row>
        <row r="142">
          <cell r="G142" t="str">
            <v>105503-P.S.R. TABAQUEROS</v>
          </cell>
          <cell r="O142">
            <v>1</v>
          </cell>
          <cell r="S142">
            <v>1</v>
          </cell>
          <cell r="T142">
            <v>2</v>
          </cell>
        </row>
        <row r="143">
          <cell r="G143" t="str">
            <v>Total general</v>
          </cell>
          <cell r="H143">
            <v>348</v>
          </cell>
          <cell r="I143">
            <v>309</v>
          </cell>
          <cell r="J143">
            <v>471</v>
          </cell>
          <cell r="K143">
            <v>386</v>
          </cell>
          <cell r="L143">
            <v>379</v>
          </cell>
          <cell r="M143">
            <v>394</v>
          </cell>
          <cell r="N143">
            <v>442</v>
          </cell>
          <cell r="O143">
            <v>411</v>
          </cell>
          <cell r="P143">
            <v>386</v>
          </cell>
          <cell r="Q143">
            <v>478</v>
          </cell>
          <cell r="R143">
            <v>439</v>
          </cell>
          <cell r="S143">
            <v>373</v>
          </cell>
          <cell r="T143">
            <v>4816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BLACIONES"/>
      <sheetName val="plan comunal"/>
      <sheetName val="Actividad General "/>
      <sheetName val="Actividad GES"/>
      <sheetName val="Rebaja"/>
      <sheetName val="Metas 1º Corte"/>
      <sheetName val="Metas Anua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I4" t="str">
            <v>META Nº1</v>
          </cell>
          <cell r="J4" t="str">
            <v>META Nº2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showGridLines="0" topLeftCell="A4" zoomScale="80" zoomScaleNormal="80" workbookViewId="0">
      <selection activeCell="I12" sqref="I12"/>
    </sheetView>
  </sheetViews>
  <sheetFormatPr baseColWidth="10" defaultColWidth="11.42578125" defaultRowHeight="15" x14ac:dyDescent="0.25"/>
  <cols>
    <col min="1" max="1" width="68.42578125" style="37" customWidth="1"/>
    <col min="2" max="2" width="28.85546875" style="37" customWidth="1"/>
    <col min="3" max="10" width="22.140625" style="37" customWidth="1"/>
    <col min="11" max="11" width="28" style="37" customWidth="1"/>
    <col min="12" max="16384" width="11.42578125" style="37"/>
  </cols>
  <sheetData>
    <row r="1" spans="1:11" x14ac:dyDescent="0.25">
      <c r="A1" s="47" t="s">
        <v>217</v>
      </c>
      <c r="C1" s="38"/>
      <c r="D1" s="38"/>
      <c r="E1" s="38"/>
      <c r="F1" s="38"/>
      <c r="G1" s="38"/>
      <c r="H1" s="38"/>
      <c r="I1" s="38"/>
      <c r="J1" s="38"/>
    </row>
    <row r="2" spans="1:11" x14ac:dyDescent="0.25">
      <c r="A2" s="47" t="s">
        <v>218</v>
      </c>
      <c r="C2" s="38"/>
      <c r="D2" s="38"/>
      <c r="E2" s="38"/>
      <c r="F2" s="38"/>
      <c r="G2" s="38"/>
      <c r="H2" s="38"/>
      <c r="I2" s="38"/>
      <c r="J2" s="38"/>
    </row>
    <row r="3" spans="1:11" x14ac:dyDescent="0.25">
      <c r="A3" s="47" t="s">
        <v>220</v>
      </c>
      <c r="C3" s="38"/>
      <c r="D3" s="38"/>
      <c r="E3" s="38"/>
      <c r="F3" s="38"/>
      <c r="G3" s="38"/>
      <c r="H3" s="38"/>
      <c r="I3" s="38"/>
      <c r="J3" s="38"/>
    </row>
    <row r="4" spans="1:11" x14ac:dyDescent="0.25">
      <c r="A4" s="47" t="s">
        <v>219</v>
      </c>
      <c r="C4" s="39"/>
      <c r="F4" s="39"/>
      <c r="G4" s="39"/>
      <c r="H4" s="39"/>
      <c r="I4" s="39"/>
      <c r="J4" s="39"/>
    </row>
    <row r="5" spans="1:11" x14ac:dyDescent="0.25">
      <c r="A5" s="47" t="s">
        <v>251</v>
      </c>
      <c r="B5" s="36"/>
      <c r="C5" s="39"/>
      <c r="F5" s="39"/>
      <c r="G5" s="39"/>
      <c r="H5" s="39"/>
      <c r="I5" s="39"/>
      <c r="J5" s="39"/>
    </row>
    <row r="6" spans="1:11" x14ac:dyDescent="0.25">
      <c r="A6" s="47"/>
      <c r="B6" s="36"/>
      <c r="C6" s="39"/>
      <c r="F6" s="39"/>
      <c r="G6" s="39"/>
      <c r="H6" s="39"/>
      <c r="I6" s="39"/>
      <c r="J6" s="39"/>
    </row>
    <row r="7" spans="1:11" ht="15.75" thickBot="1" x14ac:dyDescent="0.3">
      <c r="B7" s="36"/>
      <c r="C7" s="39"/>
      <c r="F7" s="39"/>
      <c r="G7" s="39"/>
      <c r="H7" s="39"/>
      <c r="I7" s="39"/>
      <c r="J7" s="39"/>
    </row>
    <row r="8" spans="1:11" ht="15.75" thickBot="1" x14ac:dyDescent="0.3">
      <c r="B8" s="410" t="s">
        <v>0</v>
      </c>
      <c r="C8" s="413" t="s">
        <v>252</v>
      </c>
      <c r="D8" s="414"/>
      <c r="E8" s="414"/>
      <c r="F8" s="414"/>
      <c r="G8" s="414"/>
      <c r="H8" s="414"/>
      <c r="I8" s="414"/>
      <c r="J8" s="414"/>
      <c r="K8" s="414"/>
    </row>
    <row r="9" spans="1:11" ht="15.75" thickBot="1" x14ac:dyDescent="0.3">
      <c r="B9" s="411"/>
      <c r="C9" s="40" t="s">
        <v>258</v>
      </c>
      <c r="D9" s="41" t="s">
        <v>257</v>
      </c>
      <c r="E9" s="40" t="s">
        <v>253</v>
      </c>
      <c r="F9" s="41" t="s">
        <v>254</v>
      </c>
      <c r="G9" s="40" t="s">
        <v>255</v>
      </c>
      <c r="H9" s="41" t="s">
        <v>256</v>
      </c>
      <c r="I9" s="40" t="s">
        <v>259</v>
      </c>
      <c r="J9" s="40" t="s">
        <v>260</v>
      </c>
      <c r="K9" s="40" t="s">
        <v>297</v>
      </c>
    </row>
    <row r="10" spans="1:11" ht="64.5" customHeight="1" x14ac:dyDescent="0.25">
      <c r="B10" s="411"/>
      <c r="C10" s="406" t="s">
        <v>261</v>
      </c>
      <c r="D10" s="408" t="s">
        <v>262</v>
      </c>
      <c r="E10" s="406" t="s">
        <v>263</v>
      </c>
      <c r="F10" s="408" t="s">
        <v>264</v>
      </c>
      <c r="G10" s="406" t="s">
        <v>265</v>
      </c>
      <c r="H10" s="406" t="s">
        <v>266</v>
      </c>
      <c r="I10" s="408" t="s">
        <v>267</v>
      </c>
      <c r="J10" s="406" t="s">
        <v>268</v>
      </c>
      <c r="K10" s="406" t="s">
        <v>298</v>
      </c>
    </row>
    <row r="11" spans="1:11" ht="15.75" thickBot="1" x14ac:dyDescent="0.3">
      <c r="B11" s="412"/>
      <c r="C11" s="407"/>
      <c r="D11" s="409"/>
      <c r="E11" s="407"/>
      <c r="F11" s="409"/>
      <c r="G11" s="407"/>
      <c r="H11" s="407"/>
      <c r="I11" s="409"/>
      <c r="J11" s="407"/>
      <c r="K11" s="407"/>
    </row>
    <row r="12" spans="1:11" ht="15.75" thickBot="1" x14ac:dyDescent="0.3">
      <c r="B12" s="42" t="s">
        <v>187</v>
      </c>
      <c r="C12" s="49">
        <f>'Meta 01'!$C$26</f>
        <v>0.68308702791461418</v>
      </c>
      <c r="D12" s="49">
        <f>'Meta 02'!$C$26</f>
        <v>1.4773681265300913</v>
      </c>
      <c r="E12" s="49">
        <f>'Meta 3A'!$C$26</f>
        <v>1.2045215659517972</v>
      </c>
      <c r="F12" s="49">
        <f>'Meta 3B'!$C$26</f>
        <v>1.1449961466475835</v>
      </c>
      <c r="G12" s="49">
        <f>'Meta 4A'!$C$26</f>
        <v>0.95895841305558294</v>
      </c>
      <c r="H12" s="49">
        <f>'Meta 4B'!$F$26</f>
        <v>1.1007777575038773</v>
      </c>
      <c r="I12" s="49">
        <f>'Meta 05'!$F$27</f>
        <v>1.6360366145674605</v>
      </c>
      <c r="J12" s="50">
        <f>'Meta 06'!$C$26</f>
        <v>0.83873476795436874</v>
      </c>
      <c r="K12" s="61">
        <f>'Meta 07'!E13</f>
        <v>0</v>
      </c>
    </row>
    <row r="13" spans="1:11" ht="15.75" thickBot="1" x14ac:dyDescent="0.3">
      <c r="B13" s="43" t="s">
        <v>186</v>
      </c>
      <c r="C13" s="51">
        <f>'Meta 01'!$C$40</f>
        <v>0.83044982698961944</v>
      </c>
      <c r="D13" s="51">
        <f>'Meta 02'!$C$39</f>
        <v>1.4196704399837896</v>
      </c>
      <c r="E13" s="51">
        <f>'Meta 3A'!$C$40</f>
        <v>1.0238576408864501</v>
      </c>
      <c r="F13" s="51">
        <f>'Meta 3B'!$C$40</f>
        <v>0.94594850256352048</v>
      </c>
      <c r="G13" s="51">
        <f>'Meta 4A'!$C$39</f>
        <v>1.0826401712614189</v>
      </c>
      <c r="H13" s="51">
        <f>'Meta 4B'!$F$39</f>
        <v>0.94983440523592244</v>
      </c>
      <c r="I13" s="51">
        <f>'Meta 05'!$F$40</f>
        <v>1.9998202408772245</v>
      </c>
      <c r="J13" s="52">
        <f>'Meta 06'!$C$39</f>
        <v>0.82708475346512156</v>
      </c>
      <c r="K13" s="61">
        <f>'Meta 07'!E14</f>
        <v>0</v>
      </c>
    </row>
    <row r="14" spans="1:11" ht="15.75" thickBot="1" x14ac:dyDescent="0.3">
      <c r="B14" s="42" t="s">
        <v>188</v>
      </c>
      <c r="C14" s="51">
        <f>'Meta 01'!$C$45</f>
        <v>0.31746031746031744</v>
      </c>
      <c r="D14" s="51">
        <f>'Meta 02'!$C$44</f>
        <v>1.1108190382511807</v>
      </c>
      <c r="E14" s="51">
        <f>'Meta 3A'!$C$45</f>
        <v>1.0555499883087818</v>
      </c>
      <c r="F14" s="51">
        <f>'Meta 3B'!$C$45</f>
        <v>0.8205128205128206</v>
      </c>
      <c r="G14" s="51">
        <f>'Meta 4A'!$C$44</f>
        <v>0.82501443775266059</v>
      </c>
      <c r="H14" s="51">
        <f>'Meta 4B'!$F$44</f>
        <v>0.92092727850111145</v>
      </c>
      <c r="I14" s="51">
        <f>'Meta 05'!$F$45</f>
        <v>1.4551192145862555</v>
      </c>
      <c r="J14" s="52">
        <f>'Meta 06'!$C$44</f>
        <v>0.83333333333333337</v>
      </c>
    </row>
    <row r="15" spans="1:11" ht="15.75" thickBot="1" x14ac:dyDescent="0.3">
      <c r="B15" s="42" t="s">
        <v>189</v>
      </c>
      <c r="C15" s="53">
        <f>'Meta 01'!$C$50</f>
        <v>2.2222222222222223</v>
      </c>
      <c r="D15" s="53">
        <f>'Meta 02'!$C$49</f>
        <v>0</v>
      </c>
      <c r="E15" s="53">
        <f>'Meta 3A'!$C$50</f>
        <v>2.4271167526851722</v>
      </c>
      <c r="F15" s="53">
        <f>'Meta 3B'!$C$50</f>
        <v>1.0323660714285714</v>
      </c>
      <c r="G15" s="53">
        <f>'Meta 4A'!$C$49</f>
        <v>0.87108013937282225</v>
      </c>
      <c r="H15" s="53">
        <f>'Meta 4B'!$F$49</f>
        <v>0.88851351351351338</v>
      </c>
      <c r="I15" s="53">
        <f>'Meta 05'!$F$50</f>
        <v>2.0905923344947732</v>
      </c>
      <c r="J15" s="54">
        <f>'Meta 06'!$C$49</f>
        <v>1.0576414595452142</v>
      </c>
    </row>
    <row r="16" spans="1:11" ht="15.75" thickBot="1" x14ac:dyDescent="0.3">
      <c r="B16" s="43" t="s">
        <v>190</v>
      </c>
      <c r="C16" s="51">
        <f>'Meta 01'!$C$61</f>
        <v>0.83333333333333326</v>
      </c>
      <c r="D16" s="51">
        <f>'Meta 02'!$C$60</f>
        <v>0</v>
      </c>
      <c r="E16" s="51">
        <f>'Meta 3A'!$C$61</f>
        <v>0.86032212868936919</v>
      </c>
      <c r="F16" s="51">
        <f>'Meta 3B'!$C$61</f>
        <v>1.2452711223203028</v>
      </c>
      <c r="G16" s="51">
        <f>'Meta 4A'!$C$60</f>
        <v>1.122708534339093</v>
      </c>
      <c r="H16" s="51">
        <f>'Meta 4B'!$F$60</f>
        <v>0.92204670329670335</v>
      </c>
      <c r="I16" s="51">
        <f>'Meta 05'!$F$61</f>
        <v>1.780803541485009</v>
      </c>
      <c r="J16" s="52">
        <f>'Meta 06'!$C$60</f>
        <v>0.94466936572199722</v>
      </c>
    </row>
    <row r="17" spans="2:11" ht="15.75" thickBot="1" x14ac:dyDescent="0.3">
      <c r="B17" s="43" t="s">
        <v>191</v>
      </c>
      <c r="C17" s="51">
        <f>'Meta 01'!$C$76</f>
        <v>1.2698412698412698</v>
      </c>
      <c r="D17" s="51">
        <f>'Meta 02'!$C$75</f>
        <v>1.2159741890293909</v>
      </c>
      <c r="E17" s="51">
        <f>'Meta 3A'!$C$76</f>
        <v>0.75655137732580879</v>
      </c>
      <c r="F17" s="51">
        <f>'Meta 3B'!$C$76</f>
        <v>0.66886800440267546</v>
      </c>
      <c r="G17" s="51">
        <f>'Meta 4A'!$C$75</f>
        <v>1.4243820695433596</v>
      </c>
      <c r="H17" s="51">
        <f>'Meta 4B'!$F$75</f>
        <v>0.99678671843620315</v>
      </c>
      <c r="I17" s="51">
        <f>'Meta 05'!$F$76</f>
        <v>2.3903703198526904</v>
      </c>
      <c r="J17" s="52">
        <f>'Meta 06'!$C$75</f>
        <v>1.0021321961620471</v>
      </c>
      <c r="K17" s="61">
        <f>'Meta 07'!E16</f>
        <v>0</v>
      </c>
    </row>
    <row r="18" spans="2:11" ht="15.75" thickBot="1" x14ac:dyDescent="0.3">
      <c r="B18" s="44" t="s">
        <v>192</v>
      </c>
      <c r="C18" s="53">
        <f>'Meta 01'!$C$87</f>
        <v>0.625</v>
      </c>
      <c r="D18" s="53">
        <f>'Meta 02'!$C$86</f>
        <v>0</v>
      </c>
      <c r="E18" s="53">
        <f>'Meta 3A'!$C$87</f>
        <v>0.60298718336865464</v>
      </c>
      <c r="F18" s="53">
        <f>'Meta 3B'!$C$87</f>
        <v>0.61764705882352944</v>
      </c>
      <c r="G18" s="53">
        <f>'Meta 4A'!$C$86</f>
        <v>1.1017214397496087</v>
      </c>
      <c r="H18" s="53">
        <f>'Meta 4B'!$F$86</f>
        <v>0.96920181024470353</v>
      </c>
      <c r="I18" s="53">
        <f>'Meta 05'!$F$87</f>
        <v>2.5520645238955098</v>
      </c>
      <c r="J18" s="54">
        <f>'Meta 06'!$C$86</f>
        <v>0.56818181818181812</v>
      </c>
    </row>
    <row r="19" spans="2:11" ht="15.75" thickBot="1" x14ac:dyDescent="0.3">
      <c r="B19" s="43" t="s">
        <v>193</v>
      </c>
      <c r="C19" s="51">
        <f>'Meta 01'!$C$93</f>
        <v>1</v>
      </c>
      <c r="D19" s="51">
        <f>'Meta 02'!$C$92</f>
        <v>0</v>
      </c>
      <c r="E19" s="51">
        <f>'Meta 3A'!$C$93</f>
        <v>1.0451716642348807</v>
      </c>
      <c r="F19" s="51">
        <f>'Meta 3B'!$C$93</f>
        <v>1.0149572649572649</v>
      </c>
      <c r="G19" s="51">
        <f>'Meta 4A'!$C$92</f>
        <v>1.1060834590246353</v>
      </c>
      <c r="H19" s="51">
        <f>'Meta 4B'!$F$92</f>
        <v>1.2588747688085435</v>
      </c>
      <c r="I19" s="51">
        <f>'Meta 05'!$F$93</f>
        <v>2.7149321266968327</v>
      </c>
      <c r="J19" s="52">
        <f>'Meta 06'!$C$92</f>
        <v>1.213235294117647</v>
      </c>
    </row>
    <row r="20" spans="2:11" ht="15.75" thickBot="1" x14ac:dyDescent="0.3">
      <c r="B20" s="44" t="s">
        <v>194</v>
      </c>
      <c r="C20" s="51">
        <f>'Meta 01'!$C$104</f>
        <v>0.69444444444444442</v>
      </c>
      <c r="D20" s="51">
        <f>'Meta 02'!$C$103</f>
        <v>1.0362675116018918</v>
      </c>
      <c r="E20" s="51">
        <f>'Meta 3A'!$C$104</f>
        <v>0.93733796019305171</v>
      </c>
      <c r="F20" s="51">
        <f>'Meta 3B'!$C$104</f>
        <v>0.8739076154806491</v>
      </c>
      <c r="G20" s="51">
        <f>'Meta 4A'!$C$103</f>
        <v>1.4589695118995685</v>
      </c>
      <c r="H20" s="51">
        <f>'Meta 4B'!$F$103</f>
        <v>0.97954975081629136</v>
      </c>
      <c r="I20" s="51">
        <f>'Meta 05'!$F$104</f>
        <v>2.5307366539177329</v>
      </c>
      <c r="J20" s="52">
        <f>'Meta 06'!$C$103</f>
        <v>1.2720156555772995</v>
      </c>
    </row>
    <row r="21" spans="2:11" ht="15.75" thickBot="1" x14ac:dyDescent="0.3">
      <c r="B21" s="43" t="s">
        <v>195</v>
      </c>
      <c r="C21" s="51">
        <f>'Meta 01'!$C$123</f>
        <v>0.80049261083743839</v>
      </c>
      <c r="D21" s="51">
        <f>'Meta 02'!$C$122</f>
        <v>0.33316914757740723</v>
      </c>
      <c r="E21" s="51">
        <f>'Meta 3A'!$C$123</f>
        <v>0.97253332753408872</v>
      </c>
      <c r="F21" s="51">
        <f>'Meta 3B'!$C$123</f>
        <v>1.0787962904548609</v>
      </c>
      <c r="G21" s="51">
        <f>'Meta 4A'!$C$122</f>
        <v>1.1370323665405631</v>
      </c>
      <c r="H21" s="51">
        <f>'Meta 4B'!$F$122</f>
        <v>1.0006036896369781</v>
      </c>
      <c r="I21" s="51">
        <f>'Meta 05'!$F$123</f>
        <v>2.0664686978806492</v>
      </c>
      <c r="J21" s="52">
        <f>'Meta 06'!$C$122</f>
        <v>1.00222113873991</v>
      </c>
      <c r="K21" s="61">
        <f>'Meta 07'!E15</f>
        <v>0</v>
      </c>
    </row>
    <row r="22" spans="2:11" ht="15.75" thickBot="1" x14ac:dyDescent="0.3">
      <c r="B22" s="44" t="s">
        <v>196</v>
      </c>
      <c r="C22" s="51">
        <f>'Meta 01'!$C$136</f>
        <v>0.63492063492063489</v>
      </c>
      <c r="D22" s="51">
        <f>'Meta 02'!$C$135</f>
        <v>0</v>
      </c>
      <c r="E22" s="51">
        <f>'Meta 3A'!$C$136</f>
        <v>1.1807447774750226</v>
      </c>
      <c r="F22" s="51">
        <f>'Meta 3B'!$C$136</f>
        <v>0.93582887700534756</v>
      </c>
      <c r="G22" s="51">
        <f>'Meta 4A'!$C$135</f>
        <v>1.0525816699065951</v>
      </c>
      <c r="H22" s="51">
        <f>'Meta 4B'!$F$135</f>
        <v>0.90410958904109595</v>
      </c>
      <c r="I22" s="51">
        <f>'Meta 05'!$F$136</f>
        <v>2.2517610303869846</v>
      </c>
      <c r="J22" s="52">
        <f>'Meta 06'!$C$135</f>
        <v>1.0233918128654971</v>
      </c>
    </row>
    <row r="23" spans="2:11" ht="15.75" thickBot="1" x14ac:dyDescent="0.3">
      <c r="B23" s="43" t="s">
        <v>197</v>
      </c>
      <c r="C23" s="51">
        <f>'Meta 01'!$C$150</f>
        <v>0.83333333333333326</v>
      </c>
      <c r="D23" s="51">
        <f>'Meta 02'!$C$149</f>
        <v>1.412081026195817</v>
      </c>
      <c r="E23" s="51">
        <f>'Meta 3A'!$C$150</f>
        <v>0.83514788604608969</v>
      </c>
      <c r="F23" s="51">
        <f>'Meta 3B'!$C$150</f>
        <v>0.57004593175853013</v>
      </c>
      <c r="G23" s="51">
        <f>'Meta 4A'!$C$149</f>
        <v>1.2202562538133008</v>
      </c>
      <c r="H23" s="51">
        <f>'Meta 4B'!$F$149</f>
        <v>0.7988004362050164</v>
      </c>
      <c r="I23" s="51">
        <f>'Meta 05'!$F$150</f>
        <v>2.4445800284726458</v>
      </c>
      <c r="J23" s="52">
        <f>'Meta 06'!$C$149</f>
        <v>0.94007050528789671</v>
      </c>
    </row>
    <row r="24" spans="2:11" ht="15.75" thickBot="1" x14ac:dyDescent="0.3">
      <c r="B24" s="43" t="s">
        <v>198</v>
      </c>
      <c r="C24" s="51">
        <f>'Meta 01'!$C$155</f>
        <v>0.88888888888888895</v>
      </c>
      <c r="D24" s="51">
        <f>'Meta 02'!$C$154</f>
        <v>0</v>
      </c>
      <c r="E24" s="51">
        <f>'Meta 3A'!$C$155</f>
        <v>0.96331307674994371</v>
      </c>
      <c r="F24" s="51">
        <f>'Meta 3B'!$C$155</f>
        <v>0.93245967741935487</v>
      </c>
      <c r="G24" s="51">
        <f>'Meta 4A'!$C$154</f>
        <v>1.250120901441145</v>
      </c>
      <c r="H24" s="51">
        <f>'Meta 4B'!$F$154</f>
        <v>0.63175456028655896</v>
      </c>
      <c r="I24" s="51">
        <f>'Meta 05'!$F$155</f>
        <v>2.0930457491053294</v>
      </c>
      <c r="J24" s="52">
        <f>'Meta 06'!$C$154</f>
        <v>1.0918114143920596</v>
      </c>
    </row>
    <row r="25" spans="2:11" ht="15.75" thickBot="1" x14ac:dyDescent="0.3">
      <c r="B25" s="45" t="s">
        <v>199</v>
      </c>
      <c r="C25" s="53">
        <f>'Meta 01'!$C$163</f>
        <v>0.55555555555555558</v>
      </c>
      <c r="D25" s="53">
        <f>'Meta 02'!$C$162</f>
        <v>0</v>
      </c>
      <c r="E25" s="53">
        <f>'Meta 3A'!$C$163</f>
        <v>1.396276595744681</v>
      </c>
      <c r="F25" s="53">
        <f>'Meta 3B'!$C$163</f>
        <v>1.1074197120708749</v>
      </c>
      <c r="G25" s="53">
        <f>'Meta 4A'!$C$162</f>
        <v>1.4913725830226305</v>
      </c>
      <c r="H25" s="53">
        <f>'Meta 4B'!$F$162</f>
        <v>1.0835815220835181</v>
      </c>
      <c r="I25" s="53">
        <f>'Meta 05'!$F$163</f>
        <v>2.0303664455229531</v>
      </c>
      <c r="J25" s="54">
        <f>'Meta 06'!$C$162</f>
        <v>2.1126760563380285</v>
      </c>
    </row>
    <row r="26" spans="2:11" x14ac:dyDescent="0.25">
      <c r="B26" s="46"/>
    </row>
  </sheetData>
  <mergeCells count="11">
    <mergeCell ref="H10:H11"/>
    <mergeCell ref="I10:I11"/>
    <mergeCell ref="B8:B11"/>
    <mergeCell ref="J10:J11"/>
    <mergeCell ref="C10:C11"/>
    <mergeCell ref="D10:D11"/>
    <mergeCell ref="E10:E11"/>
    <mergeCell ref="F10:F11"/>
    <mergeCell ref="G10:G11"/>
    <mergeCell ref="C8:K8"/>
    <mergeCell ref="K10:K11"/>
  </mergeCells>
  <conditionalFormatting sqref="C12:J25">
    <cfRule type="cellIs" dxfId="22" priority="1" operator="greaterThan">
      <formula>0.994</formula>
    </cfRule>
    <cfRule type="cellIs" dxfId="21" priority="2" operator="lessThan">
      <formula>0.995</formula>
    </cfRule>
    <cfRule type="cellIs" dxfId="20" priority="3" operator="greaterThan">
      <formula>0.994</formula>
    </cfRule>
    <cfRule type="cellIs" dxfId="19" priority="4" operator="greaterThan">
      <formula>"94,4%"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S192"/>
  <sheetViews>
    <sheetView tabSelected="1" topLeftCell="B10" zoomScale="80" zoomScaleNormal="80" workbookViewId="0">
      <selection activeCell="R12" sqref="R12:R25"/>
    </sheetView>
  </sheetViews>
  <sheetFormatPr baseColWidth="10" defaultRowHeight="15" x14ac:dyDescent="0.25"/>
  <cols>
    <col min="1" max="1" width="23" style="1" customWidth="1"/>
    <col min="2" max="2" width="23.85546875" style="259" customWidth="1"/>
    <col min="3" max="3" width="12.85546875" style="1" customWidth="1"/>
    <col min="4" max="4" width="13" style="1" customWidth="1"/>
    <col min="5" max="10" width="4.7109375" style="28" customWidth="1"/>
    <col min="11" max="11" width="4.7109375" style="384" customWidth="1"/>
    <col min="12" max="16" width="4.7109375" style="28" customWidth="1"/>
    <col min="17" max="17" width="5.7109375" style="63" customWidth="1"/>
    <col min="18" max="18" width="31.140625" style="1" customWidth="1"/>
    <col min="19" max="243" width="11.42578125" style="65"/>
    <col min="244" max="244" width="24.28515625" style="65" bestFit="1" customWidth="1"/>
    <col min="245" max="245" width="47" style="65" bestFit="1" customWidth="1"/>
    <col min="246" max="246" width="14.28515625" style="65" bestFit="1" customWidth="1"/>
    <col min="247" max="247" width="11.5703125" style="65" bestFit="1" customWidth="1"/>
    <col min="248" max="248" width="7.140625" style="65" bestFit="1" customWidth="1"/>
    <col min="249" max="249" width="9.42578125" style="65" bestFit="1" customWidth="1"/>
    <col min="250" max="250" width="7.7109375" style="65" bestFit="1" customWidth="1"/>
    <col min="251" max="254" width="7.85546875" style="65" customWidth="1"/>
    <col min="255" max="255" width="8.42578125" style="65" bestFit="1" customWidth="1"/>
    <col min="256" max="256" width="8.140625" style="65" customWidth="1"/>
    <col min="257" max="257" width="9.42578125" style="65" bestFit="1" customWidth="1"/>
    <col min="258" max="258" width="8.42578125" style="65" bestFit="1" customWidth="1"/>
    <col min="259" max="259" width="8.7109375" style="65" bestFit="1" customWidth="1"/>
    <col min="260" max="260" width="6.7109375" style="65" bestFit="1" customWidth="1"/>
    <col min="261" max="261" width="7.140625" style="65" bestFit="1" customWidth="1"/>
    <col min="262" max="262" width="9.42578125" style="65" bestFit="1" customWidth="1"/>
    <col min="263" max="263" width="7.7109375" style="65" bestFit="1" customWidth="1"/>
    <col min="264" max="266" width="7.7109375" style="65" customWidth="1"/>
    <col min="267" max="267" width="6.42578125" style="65" bestFit="1" customWidth="1"/>
    <col min="268" max="268" width="8.42578125" style="65" bestFit="1" customWidth="1"/>
    <col min="269" max="269" width="8.140625" style="65" bestFit="1" customWidth="1"/>
    <col min="270" max="270" width="9.42578125" style="65" bestFit="1" customWidth="1"/>
    <col min="271" max="272" width="8.7109375" style="65" bestFit="1" customWidth="1"/>
    <col min="273" max="273" width="8.5703125" style="65" bestFit="1" customWidth="1"/>
    <col min="274" max="499" width="11.42578125" style="65"/>
    <col min="500" max="500" width="24.28515625" style="65" bestFit="1" customWidth="1"/>
    <col min="501" max="501" width="47" style="65" bestFit="1" customWidth="1"/>
    <col min="502" max="502" width="14.28515625" style="65" bestFit="1" customWidth="1"/>
    <col min="503" max="503" width="11.5703125" style="65" bestFit="1" customWidth="1"/>
    <col min="504" max="504" width="7.140625" style="65" bestFit="1" customWidth="1"/>
    <col min="505" max="505" width="9.42578125" style="65" bestFit="1" customWidth="1"/>
    <col min="506" max="506" width="7.7109375" style="65" bestFit="1" customWidth="1"/>
    <col min="507" max="510" width="7.85546875" style="65" customWidth="1"/>
    <col min="511" max="511" width="8.42578125" style="65" bestFit="1" customWidth="1"/>
    <col min="512" max="512" width="8.140625" style="65" customWidth="1"/>
    <col min="513" max="513" width="9.42578125" style="65" bestFit="1" customWidth="1"/>
    <col min="514" max="514" width="8.42578125" style="65" bestFit="1" customWidth="1"/>
    <col min="515" max="515" width="8.7109375" style="65" bestFit="1" customWidth="1"/>
    <col min="516" max="516" width="6.7109375" style="65" bestFit="1" customWidth="1"/>
    <col min="517" max="517" width="7.140625" style="65" bestFit="1" customWidth="1"/>
    <col min="518" max="518" width="9.42578125" style="65" bestFit="1" customWidth="1"/>
    <col min="519" max="519" width="7.7109375" style="65" bestFit="1" customWidth="1"/>
    <col min="520" max="522" width="7.7109375" style="65" customWidth="1"/>
    <col min="523" max="523" width="6.42578125" style="65" bestFit="1" customWidth="1"/>
    <col min="524" max="524" width="8.42578125" style="65" bestFit="1" customWidth="1"/>
    <col min="525" max="525" width="8.140625" style="65" bestFit="1" customWidth="1"/>
    <col min="526" max="526" width="9.42578125" style="65" bestFit="1" customWidth="1"/>
    <col min="527" max="528" width="8.7109375" style="65" bestFit="1" customWidth="1"/>
    <col min="529" max="529" width="8.5703125" style="65" bestFit="1" customWidth="1"/>
    <col min="530" max="755" width="11.42578125" style="65"/>
    <col min="756" max="756" width="24.28515625" style="65" bestFit="1" customWidth="1"/>
    <col min="757" max="757" width="47" style="65" bestFit="1" customWidth="1"/>
    <col min="758" max="758" width="14.28515625" style="65" bestFit="1" customWidth="1"/>
    <col min="759" max="759" width="11.5703125" style="65" bestFit="1" customWidth="1"/>
    <col min="760" max="760" width="7.140625" style="65" bestFit="1" customWidth="1"/>
    <col min="761" max="761" width="9.42578125" style="65" bestFit="1" customWidth="1"/>
    <col min="762" max="762" width="7.7109375" style="65" bestFit="1" customWidth="1"/>
    <col min="763" max="766" width="7.85546875" style="65" customWidth="1"/>
    <col min="767" max="767" width="8.42578125" style="65" bestFit="1" customWidth="1"/>
    <col min="768" max="768" width="8.140625" style="65" customWidth="1"/>
    <col min="769" max="769" width="9.42578125" style="65" bestFit="1" customWidth="1"/>
    <col min="770" max="770" width="8.42578125" style="65" bestFit="1" customWidth="1"/>
    <col min="771" max="771" width="8.7109375" style="65" bestFit="1" customWidth="1"/>
    <col min="772" max="772" width="6.7109375" style="65" bestFit="1" customWidth="1"/>
    <col min="773" max="773" width="7.140625" style="65" bestFit="1" customWidth="1"/>
    <col min="774" max="774" width="9.42578125" style="65" bestFit="1" customWidth="1"/>
    <col min="775" max="775" width="7.7109375" style="65" bestFit="1" customWidth="1"/>
    <col min="776" max="778" width="7.7109375" style="65" customWidth="1"/>
    <col min="779" max="779" width="6.42578125" style="65" bestFit="1" customWidth="1"/>
    <col min="780" max="780" width="8.42578125" style="65" bestFit="1" customWidth="1"/>
    <col min="781" max="781" width="8.140625" style="65" bestFit="1" customWidth="1"/>
    <col min="782" max="782" width="9.42578125" style="65" bestFit="1" customWidth="1"/>
    <col min="783" max="784" width="8.7109375" style="65" bestFit="1" customWidth="1"/>
    <col min="785" max="785" width="8.5703125" style="65" bestFit="1" customWidth="1"/>
    <col min="786" max="1011" width="11.42578125" style="65"/>
    <col min="1012" max="1012" width="24.28515625" style="65" bestFit="1" customWidth="1"/>
    <col min="1013" max="1013" width="47" style="65" bestFit="1" customWidth="1"/>
    <col min="1014" max="1014" width="14.28515625" style="65" bestFit="1" customWidth="1"/>
    <col min="1015" max="1015" width="11.5703125" style="65" bestFit="1" customWidth="1"/>
    <col min="1016" max="1016" width="7.140625" style="65" bestFit="1" customWidth="1"/>
    <col min="1017" max="1017" width="9.42578125" style="65" bestFit="1" customWidth="1"/>
    <col min="1018" max="1018" width="7.7109375" style="65" bestFit="1" customWidth="1"/>
    <col min="1019" max="1022" width="7.85546875" style="65" customWidth="1"/>
    <col min="1023" max="1023" width="8.42578125" style="65" bestFit="1" customWidth="1"/>
    <col min="1024" max="1024" width="8.140625" style="65" customWidth="1"/>
    <col min="1025" max="1025" width="9.42578125" style="65" bestFit="1" customWidth="1"/>
    <col min="1026" max="1026" width="8.42578125" style="65" bestFit="1" customWidth="1"/>
    <col min="1027" max="1027" width="8.7109375" style="65" bestFit="1" customWidth="1"/>
    <col min="1028" max="1028" width="6.7109375" style="65" bestFit="1" customWidth="1"/>
    <col min="1029" max="1029" width="7.140625" style="65" bestFit="1" customWidth="1"/>
    <col min="1030" max="1030" width="9.42578125" style="65" bestFit="1" customWidth="1"/>
    <col min="1031" max="1031" width="7.7109375" style="65" bestFit="1" customWidth="1"/>
    <col min="1032" max="1034" width="7.7109375" style="65" customWidth="1"/>
    <col min="1035" max="1035" width="6.42578125" style="65" bestFit="1" customWidth="1"/>
    <col min="1036" max="1036" width="8.42578125" style="65" bestFit="1" customWidth="1"/>
    <col min="1037" max="1037" width="8.140625" style="65" bestFit="1" customWidth="1"/>
    <col min="1038" max="1038" width="9.42578125" style="65" bestFit="1" customWidth="1"/>
    <col min="1039" max="1040" width="8.7109375" style="65" bestFit="1" customWidth="1"/>
    <col min="1041" max="1041" width="8.5703125" style="65" bestFit="1" customWidth="1"/>
    <col min="1042" max="1267" width="11.42578125" style="65"/>
    <col min="1268" max="1268" width="24.28515625" style="65" bestFit="1" customWidth="1"/>
    <col min="1269" max="1269" width="47" style="65" bestFit="1" customWidth="1"/>
    <col min="1270" max="1270" width="14.28515625" style="65" bestFit="1" customWidth="1"/>
    <col min="1271" max="1271" width="11.5703125" style="65" bestFit="1" customWidth="1"/>
    <col min="1272" max="1272" width="7.140625" style="65" bestFit="1" customWidth="1"/>
    <col min="1273" max="1273" width="9.42578125" style="65" bestFit="1" customWidth="1"/>
    <col min="1274" max="1274" width="7.7109375" style="65" bestFit="1" customWidth="1"/>
    <col min="1275" max="1278" width="7.85546875" style="65" customWidth="1"/>
    <col min="1279" max="1279" width="8.42578125" style="65" bestFit="1" customWidth="1"/>
    <col min="1280" max="1280" width="8.140625" style="65" customWidth="1"/>
    <col min="1281" max="1281" width="9.42578125" style="65" bestFit="1" customWidth="1"/>
    <col min="1282" max="1282" width="8.42578125" style="65" bestFit="1" customWidth="1"/>
    <col min="1283" max="1283" width="8.7109375" style="65" bestFit="1" customWidth="1"/>
    <col min="1284" max="1284" width="6.7109375" style="65" bestFit="1" customWidth="1"/>
    <col min="1285" max="1285" width="7.140625" style="65" bestFit="1" customWidth="1"/>
    <col min="1286" max="1286" width="9.42578125" style="65" bestFit="1" customWidth="1"/>
    <col min="1287" max="1287" width="7.7109375" style="65" bestFit="1" customWidth="1"/>
    <col min="1288" max="1290" width="7.7109375" style="65" customWidth="1"/>
    <col min="1291" max="1291" width="6.42578125" style="65" bestFit="1" customWidth="1"/>
    <col min="1292" max="1292" width="8.42578125" style="65" bestFit="1" customWidth="1"/>
    <col min="1293" max="1293" width="8.140625" style="65" bestFit="1" customWidth="1"/>
    <col min="1294" max="1294" width="9.42578125" style="65" bestFit="1" customWidth="1"/>
    <col min="1295" max="1296" width="8.7109375" style="65" bestFit="1" customWidth="1"/>
    <col min="1297" max="1297" width="8.5703125" style="65" bestFit="1" customWidth="1"/>
    <col min="1298" max="1523" width="11.42578125" style="65"/>
    <col min="1524" max="1524" width="24.28515625" style="65" bestFit="1" customWidth="1"/>
    <col min="1525" max="1525" width="47" style="65" bestFit="1" customWidth="1"/>
    <col min="1526" max="1526" width="14.28515625" style="65" bestFit="1" customWidth="1"/>
    <col min="1527" max="1527" width="11.5703125" style="65" bestFit="1" customWidth="1"/>
    <col min="1528" max="1528" width="7.140625" style="65" bestFit="1" customWidth="1"/>
    <col min="1529" max="1529" width="9.42578125" style="65" bestFit="1" customWidth="1"/>
    <col min="1530" max="1530" width="7.7109375" style="65" bestFit="1" customWidth="1"/>
    <col min="1531" max="1534" width="7.85546875" style="65" customWidth="1"/>
    <col min="1535" max="1535" width="8.42578125" style="65" bestFit="1" customWidth="1"/>
    <col min="1536" max="1536" width="8.140625" style="65" customWidth="1"/>
    <col min="1537" max="1537" width="9.42578125" style="65" bestFit="1" customWidth="1"/>
    <col min="1538" max="1538" width="8.42578125" style="65" bestFit="1" customWidth="1"/>
    <col min="1539" max="1539" width="8.7109375" style="65" bestFit="1" customWidth="1"/>
    <col min="1540" max="1540" width="6.7109375" style="65" bestFit="1" customWidth="1"/>
    <col min="1541" max="1541" width="7.140625" style="65" bestFit="1" customWidth="1"/>
    <col min="1542" max="1542" width="9.42578125" style="65" bestFit="1" customWidth="1"/>
    <col min="1543" max="1543" width="7.7109375" style="65" bestFit="1" customWidth="1"/>
    <col min="1544" max="1546" width="7.7109375" style="65" customWidth="1"/>
    <col min="1547" max="1547" width="6.42578125" style="65" bestFit="1" customWidth="1"/>
    <col min="1548" max="1548" width="8.42578125" style="65" bestFit="1" customWidth="1"/>
    <col min="1549" max="1549" width="8.140625" style="65" bestFit="1" customWidth="1"/>
    <col min="1550" max="1550" width="9.42578125" style="65" bestFit="1" customWidth="1"/>
    <col min="1551" max="1552" width="8.7109375" style="65" bestFit="1" customWidth="1"/>
    <col min="1553" max="1553" width="8.5703125" style="65" bestFit="1" customWidth="1"/>
    <col min="1554" max="1779" width="11.42578125" style="65"/>
    <col min="1780" max="1780" width="24.28515625" style="65" bestFit="1" customWidth="1"/>
    <col min="1781" max="1781" width="47" style="65" bestFit="1" customWidth="1"/>
    <col min="1782" max="1782" width="14.28515625" style="65" bestFit="1" customWidth="1"/>
    <col min="1783" max="1783" width="11.5703125" style="65" bestFit="1" customWidth="1"/>
    <col min="1784" max="1784" width="7.140625" style="65" bestFit="1" customWidth="1"/>
    <col min="1785" max="1785" width="9.42578125" style="65" bestFit="1" customWidth="1"/>
    <col min="1786" max="1786" width="7.7109375" style="65" bestFit="1" customWidth="1"/>
    <col min="1787" max="1790" width="7.85546875" style="65" customWidth="1"/>
    <col min="1791" max="1791" width="8.42578125" style="65" bestFit="1" customWidth="1"/>
    <col min="1792" max="1792" width="8.140625" style="65" customWidth="1"/>
    <col min="1793" max="1793" width="9.42578125" style="65" bestFit="1" customWidth="1"/>
    <col min="1794" max="1794" width="8.42578125" style="65" bestFit="1" customWidth="1"/>
    <col min="1795" max="1795" width="8.7109375" style="65" bestFit="1" customWidth="1"/>
    <col min="1796" max="1796" width="6.7109375" style="65" bestFit="1" customWidth="1"/>
    <col min="1797" max="1797" width="7.140625" style="65" bestFit="1" customWidth="1"/>
    <col min="1798" max="1798" width="9.42578125" style="65" bestFit="1" customWidth="1"/>
    <col min="1799" max="1799" width="7.7109375" style="65" bestFit="1" customWidth="1"/>
    <col min="1800" max="1802" width="7.7109375" style="65" customWidth="1"/>
    <col min="1803" max="1803" width="6.42578125" style="65" bestFit="1" customWidth="1"/>
    <col min="1804" max="1804" width="8.42578125" style="65" bestFit="1" customWidth="1"/>
    <col min="1805" max="1805" width="8.140625" style="65" bestFit="1" customWidth="1"/>
    <col min="1806" max="1806" width="9.42578125" style="65" bestFit="1" customWidth="1"/>
    <col min="1807" max="1808" width="8.7109375" style="65" bestFit="1" customWidth="1"/>
    <col min="1809" max="1809" width="8.5703125" style="65" bestFit="1" customWidth="1"/>
    <col min="1810" max="2035" width="11.42578125" style="65"/>
    <col min="2036" max="2036" width="24.28515625" style="65" bestFit="1" customWidth="1"/>
    <col min="2037" max="2037" width="47" style="65" bestFit="1" customWidth="1"/>
    <col min="2038" max="2038" width="14.28515625" style="65" bestFit="1" customWidth="1"/>
    <col min="2039" max="2039" width="11.5703125" style="65" bestFit="1" customWidth="1"/>
    <col min="2040" max="2040" width="7.140625" style="65" bestFit="1" customWidth="1"/>
    <col min="2041" max="2041" width="9.42578125" style="65" bestFit="1" customWidth="1"/>
    <col min="2042" max="2042" width="7.7109375" style="65" bestFit="1" customWidth="1"/>
    <col min="2043" max="2046" width="7.85546875" style="65" customWidth="1"/>
    <col min="2047" max="2047" width="8.42578125" style="65" bestFit="1" customWidth="1"/>
    <col min="2048" max="2048" width="8.140625" style="65" customWidth="1"/>
    <col min="2049" max="2049" width="9.42578125" style="65" bestFit="1" customWidth="1"/>
    <col min="2050" max="2050" width="8.42578125" style="65" bestFit="1" customWidth="1"/>
    <col min="2051" max="2051" width="8.7109375" style="65" bestFit="1" customWidth="1"/>
    <col min="2052" max="2052" width="6.7109375" style="65" bestFit="1" customWidth="1"/>
    <col min="2053" max="2053" width="7.140625" style="65" bestFit="1" customWidth="1"/>
    <col min="2054" max="2054" width="9.42578125" style="65" bestFit="1" customWidth="1"/>
    <col min="2055" max="2055" width="7.7109375" style="65" bestFit="1" customWidth="1"/>
    <col min="2056" max="2058" width="7.7109375" style="65" customWidth="1"/>
    <col min="2059" max="2059" width="6.42578125" style="65" bestFit="1" customWidth="1"/>
    <col min="2060" max="2060" width="8.42578125" style="65" bestFit="1" customWidth="1"/>
    <col min="2061" max="2061" width="8.140625" style="65" bestFit="1" customWidth="1"/>
    <col min="2062" max="2062" width="9.42578125" style="65" bestFit="1" customWidth="1"/>
    <col min="2063" max="2064" width="8.7109375" style="65" bestFit="1" customWidth="1"/>
    <col min="2065" max="2065" width="8.5703125" style="65" bestFit="1" customWidth="1"/>
    <col min="2066" max="2291" width="11.42578125" style="65"/>
    <col min="2292" max="2292" width="24.28515625" style="65" bestFit="1" customWidth="1"/>
    <col min="2293" max="2293" width="47" style="65" bestFit="1" customWidth="1"/>
    <col min="2294" max="2294" width="14.28515625" style="65" bestFit="1" customWidth="1"/>
    <col min="2295" max="2295" width="11.5703125" style="65" bestFit="1" customWidth="1"/>
    <col min="2296" max="2296" width="7.140625" style="65" bestFit="1" customWidth="1"/>
    <col min="2297" max="2297" width="9.42578125" style="65" bestFit="1" customWidth="1"/>
    <col min="2298" max="2298" width="7.7109375" style="65" bestFit="1" customWidth="1"/>
    <col min="2299" max="2302" width="7.85546875" style="65" customWidth="1"/>
    <col min="2303" max="2303" width="8.42578125" style="65" bestFit="1" customWidth="1"/>
    <col min="2304" max="2304" width="8.140625" style="65" customWidth="1"/>
    <col min="2305" max="2305" width="9.42578125" style="65" bestFit="1" customWidth="1"/>
    <col min="2306" max="2306" width="8.42578125" style="65" bestFit="1" customWidth="1"/>
    <col min="2307" max="2307" width="8.7109375" style="65" bestFit="1" customWidth="1"/>
    <col min="2308" max="2308" width="6.7109375" style="65" bestFit="1" customWidth="1"/>
    <col min="2309" max="2309" width="7.140625" style="65" bestFit="1" customWidth="1"/>
    <col min="2310" max="2310" width="9.42578125" style="65" bestFit="1" customWidth="1"/>
    <col min="2311" max="2311" width="7.7109375" style="65" bestFit="1" customWidth="1"/>
    <col min="2312" max="2314" width="7.7109375" style="65" customWidth="1"/>
    <col min="2315" max="2315" width="6.42578125" style="65" bestFit="1" customWidth="1"/>
    <col min="2316" max="2316" width="8.42578125" style="65" bestFit="1" customWidth="1"/>
    <col min="2317" max="2317" width="8.140625" style="65" bestFit="1" customWidth="1"/>
    <col min="2318" max="2318" width="9.42578125" style="65" bestFit="1" customWidth="1"/>
    <col min="2319" max="2320" width="8.7109375" style="65" bestFit="1" customWidth="1"/>
    <col min="2321" max="2321" width="8.5703125" style="65" bestFit="1" customWidth="1"/>
    <col min="2322" max="2547" width="11.42578125" style="65"/>
    <col min="2548" max="2548" width="24.28515625" style="65" bestFit="1" customWidth="1"/>
    <col min="2549" max="2549" width="47" style="65" bestFit="1" customWidth="1"/>
    <col min="2550" max="2550" width="14.28515625" style="65" bestFit="1" customWidth="1"/>
    <col min="2551" max="2551" width="11.5703125" style="65" bestFit="1" customWidth="1"/>
    <col min="2552" max="2552" width="7.140625" style="65" bestFit="1" customWidth="1"/>
    <col min="2553" max="2553" width="9.42578125" style="65" bestFit="1" customWidth="1"/>
    <col min="2554" max="2554" width="7.7109375" style="65" bestFit="1" customWidth="1"/>
    <col min="2555" max="2558" width="7.85546875" style="65" customWidth="1"/>
    <col min="2559" max="2559" width="8.42578125" style="65" bestFit="1" customWidth="1"/>
    <col min="2560" max="2560" width="8.140625" style="65" customWidth="1"/>
    <col min="2561" max="2561" width="9.42578125" style="65" bestFit="1" customWidth="1"/>
    <col min="2562" max="2562" width="8.42578125" style="65" bestFit="1" customWidth="1"/>
    <col min="2563" max="2563" width="8.7109375" style="65" bestFit="1" customWidth="1"/>
    <col min="2564" max="2564" width="6.7109375" style="65" bestFit="1" customWidth="1"/>
    <col min="2565" max="2565" width="7.140625" style="65" bestFit="1" customWidth="1"/>
    <col min="2566" max="2566" width="9.42578125" style="65" bestFit="1" customWidth="1"/>
    <col min="2567" max="2567" width="7.7109375" style="65" bestFit="1" customWidth="1"/>
    <col min="2568" max="2570" width="7.7109375" style="65" customWidth="1"/>
    <col min="2571" max="2571" width="6.42578125" style="65" bestFit="1" customWidth="1"/>
    <col min="2572" max="2572" width="8.42578125" style="65" bestFit="1" customWidth="1"/>
    <col min="2573" max="2573" width="8.140625" style="65" bestFit="1" customWidth="1"/>
    <col min="2574" max="2574" width="9.42578125" style="65" bestFit="1" customWidth="1"/>
    <col min="2575" max="2576" width="8.7109375" style="65" bestFit="1" customWidth="1"/>
    <col min="2577" max="2577" width="8.5703125" style="65" bestFit="1" customWidth="1"/>
    <col min="2578" max="2803" width="11.42578125" style="65"/>
    <col min="2804" max="2804" width="24.28515625" style="65" bestFit="1" customWidth="1"/>
    <col min="2805" max="2805" width="47" style="65" bestFit="1" customWidth="1"/>
    <col min="2806" max="2806" width="14.28515625" style="65" bestFit="1" customWidth="1"/>
    <col min="2807" max="2807" width="11.5703125" style="65" bestFit="1" customWidth="1"/>
    <col min="2808" max="2808" width="7.140625" style="65" bestFit="1" customWidth="1"/>
    <col min="2809" max="2809" width="9.42578125" style="65" bestFit="1" customWidth="1"/>
    <col min="2810" max="2810" width="7.7109375" style="65" bestFit="1" customWidth="1"/>
    <col min="2811" max="2814" width="7.85546875" style="65" customWidth="1"/>
    <col min="2815" max="2815" width="8.42578125" style="65" bestFit="1" customWidth="1"/>
    <col min="2816" max="2816" width="8.140625" style="65" customWidth="1"/>
    <col min="2817" max="2817" width="9.42578125" style="65" bestFit="1" customWidth="1"/>
    <col min="2818" max="2818" width="8.42578125" style="65" bestFit="1" customWidth="1"/>
    <col min="2819" max="2819" width="8.7109375" style="65" bestFit="1" customWidth="1"/>
    <col min="2820" max="2820" width="6.7109375" style="65" bestFit="1" customWidth="1"/>
    <col min="2821" max="2821" width="7.140625" style="65" bestFit="1" customWidth="1"/>
    <col min="2822" max="2822" width="9.42578125" style="65" bestFit="1" customWidth="1"/>
    <col min="2823" max="2823" width="7.7109375" style="65" bestFit="1" customWidth="1"/>
    <col min="2824" max="2826" width="7.7109375" style="65" customWidth="1"/>
    <col min="2827" max="2827" width="6.42578125" style="65" bestFit="1" customWidth="1"/>
    <col min="2828" max="2828" width="8.42578125" style="65" bestFit="1" customWidth="1"/>
    <col min="2829" max="2829" width="8.140625" style="65" bestFit="1" customWidth="1"/>
    <col min="2830" max="2830" width="9.42578125" style="65" bestFit="1" customWidth="1"/>
    <col min="2831" max="2832" width="8.7109375" style="65" bestFit="1" customWidth="1"/>
    <col min="2833" max="2833" width="8.5703125" style="65" bestFit="1" customWidth="1"/>
    <col min="2834" max="3059" width="11.42578125" style="65"/>
    <col min="3060" max="3060" width="24.28515625" style="65" bestFit="1" customWidth="1"/>
    <col min="3061" max="3061" width="47" style="65" bestFit="1" customWidth="1"/>
    <col min="3062" max="3062" width="14.28515625" style="65" bestFit="1" customWidth="1"/>
    <col min="3063" max="3063" width="11.5703125" style="65" bestFit="1" customWidth="1"/>
    <col min="3064" max="3064" width="7.140625" style="65" bestFit="1" customWidth="1"/>
    <col min="3065" max="3065" width="9.42578125" style="65" bestFit="1" customWidth="1"/>
    <col min="3066" max="3066" width="7.7109375" style="65" bestFit="1" customWidth="1"/>
    <col min="3067" max="3070" width="7.85546875" style="65" customWidth="1"/>
    <col min="3071" max="3071" width="8.42578125" style="65" bestFit="1" customWidth="1"/>
    <col min="3072" max="3072" width="8.140625" style="65" customWidth="1"/>
    <col min="3073" max="3073" width="9.42578125" style="65" bestFit="1" customWidth="1"/>
    <col min="3074" max="3074" width="8.42578125" style="65" bestFit="1" customWidth="1"/>
    <col min="3075" max="3075" width="8.7109375" style="65" bestFit="1" customWidth="1"/>
    <col min="3076" max="3076" width="6.7109375" style="65" bestFit="1" customWidth="1"/>
    <col min="3077" max="3077" width="7.140625" style="65" bestFit="1" customWidth="1"/>
    <col min="3078" max="3078" width="9.42578125" style="65" bestFit="1" customWidth="1"/>
    <col min="3079" max="3079" width="7.7109375" style="65" bestFit="1" customWidth="1"/>
    <col min="3080" max="3082" width="7.7109375" style="65" customWidth="1"/>
    <col min="3083" max="3083" width="6.42578125" style="65" bestFit="1" customWidth="1"/>
    <col min="3084" max="3084" width="8.42578125" style="65" bestFit="1" customWidth="1"/>
    <col min="3085" max="3085" width="8.140625" style="65" bestFit="1" customWidth="1"/>
    <col min="3086" max="3086" width="9.42578125" style="65" bestFit="1" customWidth="1"/>
    <col min="3087" max="3088" width="8.7109375" style="65" bestFit="1" customWidth="1"/>
    <col min="3089" max="3089" width="8.5703125" style="65" bestFit="1" customWidth="1"/>
    <col min="3090" max="3315" width="11.42578125" style="65"/>
    <col min="3316" max="3316" width="24.28515625" style="65" bestFit="1" customWidth="1"/>
    <col min="3317" max="3317" width="47" style="65" bestFit="1" customWidth="1"/>
    <col min="3318" max="3318" width="14.28515625" style="65" bestFit="1" customWidth="1"/>
    <col min="3319" max="3319" width="11.5703125" style="65" bestFit="1" customWidth="1"/>
    <col min="3320" max="3320" width="7.140625" style="65" bestFit="1" customWidth="1"/>
    <col min="3321" max="3321" width="9.42578125" style="65" bestFit="1" customWidth="1"/>
    <col min="3322" max="3322" width="7.7109375" style="65" bestFit="1" customWidth="1"/>
    <col min="3323" max="3326" width="7.85546875" style="65" customWidth="1"/>
    <col min="3327" max="3327" width="8.42578125" style="65" bestFit="1" customWidth="1"/>
    <col min="3328" max="3328" width="8.140625" style="65" customWidth="1"/>
    <col min="3329" max="3329" width="9.42578125" style="65" bestFit="1" customWidth="1"/>
    <col min="3330" max="3330" width="8.42578125" style="65" bestFit="1" customWidth="1"/>
    <col min="3331" max="3331" width="8.7109375" style="65" bestFit="1" customWidth="1"/>
    <col min="3332" max="3332" width="6.7109375" style="65" bestFit="1" customWidth="1"/>
    <col min="3333" max="3333" width="7.140625" style="65" bestFit="1" customWidth="1"/>
    <col min="3334" max="3334" width="9.42578125" style="65" bestFit="1" customWidth="1"/>
    <col min="3335" max="3335" width="7.7109375" style="65" bestFit="1" customWidth="1"/>
    <col min="3336" max="3338" width="7.7109375" style="65" customWidth="1"/>
    <col min="3339" max="3339" width="6.42578125" style="65" bestFit="1" customWidth="1"/>
    <col min="3340" max="3340" width="8.42578125" style="65" bestFit="1" customWidth="1"/>
    <col min="3341" max="3341" width="8.140625" style="65" bestFit="1" customWidth="1"/>
    <col min="3342" max="3342" width="9.42578125" style="65" bestFit="1" customWidth="1"/>
    <col min="3343" max="3344" width="8.7109375" style="65" bestFit="1" customWidth="1"/>
    <col min="3345" max="3345" width="8.5703125" style="65" bestFit="1" customWidth="1"/>
    <col min="3346" max="3571" width="11.42578125" style="65"/>
    <col min="3572" max="3572" width="24.28515625" style="65" bestFit="1" customWidth="1"/>
    <col min="3573" max="3573" width="47" style="65" bestFit="1" customWidth="1"/>
    <col min="3574" max="3574" width="14.28515625" style="65" bestFit="1" customWidth="1"/>
    <col min="3575" max="3575" width="11.5703125" style="65" bestFit="1" customWidth="1"/>
    <col min="3576" max="3576" width="7.140625" style="65" bestFit="1" customWidth="1"/>
    <col min="3577" max="3577" width="9.42578125" style="65" bestFit="1" customWidth="1"/>
    <col min="3578" max="3578" width="7.7109375" style="65" bestFit="1" customWidth="1"/>
    <col min="3579" max="3582" width="7.85546875" style="65" customWidth="1"/>
    <col min="3583" max="3583" width="8.42578125" style="65" bestFit="1" customWidth="1"/>
    <col min="3584" max="3584" width="8.140625" style="65" customWidth="1"/>
    <col min="3585" max="3585" width="9.42578125" style="65" bestFit="1" customWidth="1"/>
    <col min="3586" max="3586" width="8.42578125" style="65" bestFit="1" customWidth="1"/>
    <col min="3587" max="3587" width="8.7109375" style="65" bestFit="1" customWidth="1"/>
    <col min="3588" max="3588" width="6.7109375" style="65" bestFit="1" customWidth="1"/>
    <col min="3589" max="3589" width="7.140625" style="65" bestFit="1" customWidth="1"/>
    <col min="3590" max="3590" width="9.42578125" style="65" bestFit="1" customWidth="1"/>
    <col min="3591" max="3591" width="7.7109375" style="65" bestFit="1" customWidth="1"/>
    <col min="3592" max="3594" width="7.7109375" style="65" customWidth="1"/>
    <col min="3595" max="3595" width="6.42578125" style="65" bestFit="1" customWidth="1"/>
    <col min="3596" max="3596" width="8.42578125" style="65" bestFit="1" customWidth="1"/>
    <col min="3597" max="3597" width="8.140625" style="65" bestFit="1" customWidth="1"/>
    <col min="3598" max="3598" width="9.42578125" style="65" bestFit="1" customWidth="1"/>
    <col min="3599" max="3600" width="8.7109375" style="65" bestFit="1" customWidth="1"/>
    <col min="3601" max="3601" width="8.5703125" style="65" bestFit="1" customWidth="1"/>
    <col min="3602" max="3827" width="11.42578125" style="65"/>
    <col min="3828" max="3828" width="24.28515625" style="65" bestFit="1" customWidth="1"/>
    <col min="3829" max="3829" width="47" style="65" bestFit="1" customWidth="1"/>
    <col min="3830" max="3830" width="14.28515625" style="65" bestFit="1" customWidth="1"/>
    <col min="3831" max="3831" width="11.5703125" style="65" bestFit="1" customWidth="1"/>
    <col min="3832" max="3832" width="7.140625" style="65" bestFit="1" customWidth="1"/>
    <col min="3833" max="3833" width="9.42578125" style="65" bestFit="1" customWidth="1"/>
    <col min="3834" max="3834" width="7.7109375" style="65" bestFit="1" customWidth="1"/>
    <col min="3835" max="3838" width="7.85546875" style="65" customWidth="1"/>
    <col min="3839" max="3839" width="8.42578125" style="65" bestFit="1" customWidth="1"/>
    <col min="3840" max="3840" width="8.140625" style="65" customWidth="1"/>
    <col min="3841" max="3841" width="9.42578125" style="65" bestFit="1" customWidth="1"/>
    <col min="3842" max="3842" width="8.42578125" style="65" bestFit="1" customWidth="1"/>
    <col min="3843" max="3843" width="8.7109375" style="65" bestFit="1" customWidth="1"/>
    <col min="3844" max="3844" width="6.7109375" style="65" bestFit="1" customWidth="1"/>
    <col min="3845" max="3845" width="7.140625" style="65" bestFit="1" customWidth="1"/>
    <col min="3846" max="3846" width="9.42578125" style="65" bestFit="1" customWidth="1"/>
    <col min="3847" max="3847" width="7.7109375" style="65" bestFit="1" customWidth="1"/>
    <col min="3848" max="3850" width="7.7109375" style="65" customWidth="1"/>
    <col min="3851" max="3851" width="6.42578125" style="65" bestFit="1" customWidth="1"/>
    <col min="3852" max="3852" width="8.42578125" style="65" bestFit="1" customWidth="1"/>
    <col min="3853" max="3853" width="8.140625" style="65" bestFit="1" customWidth="1"/>
    <col min="3854" max="3854" width="9.42578125" style="65" bestFit="1" customWidth="1"/>
    <col min="3855" max="3856" width="8.7109375" style="65" bestFit="1" customWidth="1"/>
    <col min="3857" max="3857" width="8.5703125" style="65" bestFit="1" customWidth="1"/>
    <col min="3858" max="4083" width="11.42578125" style="65"/>
    <col min="4084" max="4084" width="24.28515625" style="65" bestFit="1" customWidth="1"/>
    <col min="4085" max="4085" width="47" style="65" bestFit="1" customWidth="1"/>
    <col min="4086" max="4086" width="14.28515625" style="65" bestFit="1" customWidth="1"/>
    <col min="4087" max="4087" width="11.5703125" style="65" bestFit="1" customWidth="1"/>
    <col min="4088" max="4088" width="7.140625" style="65" bestFit="1" customWidth="1"/>
    <col min="4089" max="4089" width="9.42578125" style="65" bestFit="1" customWidth="1"/>
    <col min="4090" max="4090" width="7.7109375" style="65" bestFit="1" customWidth="1"/>
    <col min="4091" max="4094" width="7.85546875" style="65" customWidth="1"/>
    <col min="4095" max="4095" width="8.42578125" style="65" bestFit="1" customWidth="1"/>
    <col min="4096" max="4096" width="8.140625" style="65" customWidth="1"/>
    <col min="4097" max="4097" width="9.42578125" style="65" bestFit="1" customWidth="1"/>
    <col min="4098" max="4098" width="8.42578125" style="65" bestFit="1" customWidth="1"/>
    <col min="4099" max="4099" width="8.7109375" style="65" bestFit="1" customWidth="1"/>
    <col min="4100" max="4100" width="6.7109375" style="65" bestFit="1" customWidth="1"/>
    <col min="4101" max="4101" width="7.140625" style="65" bestFit="1" customWidth="1"/>
    <col min="4102" max="4102" width="9.42578125" style="65" bestFit="1" customWidth="1"/>
    <col min="4103" max="4103" width="7.7109375" style="65" bestFit="1" customWidth="1"/>
    <col min="4104" max="4106" width="7.7109375" style="65" customWidth="1"/>
    <col min="4107" max="4107" width="6.42578125" style="65" bestFit="1" customWidth="1"/>
    <col min="4108" max="4108" width="8.42578125" style="65" bestFit="1" customWidth="1"/>
    <col min="4109" max="4109" width="8.140625" style="65" bestFit="1" customWidth="1"/>
    <col min="4110" max="4110" width="9.42578125" style="65" bestFit="1" customWidth="1"/>
    <col min="4111" max="4112" width="8.7109375" style="65" bestFit="1" customWidth="1"/>
    <col min="4113" max="4113" width="8.5703125" style="65" bestFit="1" customWidth="1"/>
    <col min="4114" max="4339" width="11.42578125" style="65"/>
    <col min="4340" max="4340" width="24.28515625" style="65" bestFit="1" customWidth="1"/>
    <col min="4341" max="4341" width="47" style="65" bestFit="1" customWidth="1"/>
    <col min="4342" max="4342" width="14.28515625" style="65" bestFit="1" customWidth="1"/>
    <col min="4343" max="4343" width="11.5703125" style="65" bestFit="1" customWidth="1"/>
    <col min="4344" max="4344" width="7.140625" style="65" bestFit="1" customWidth="1"/>
    <col min="4345" max="4345" width="9.42578125" style="65" bestFit="1" customWidth="1"/>
    <col min="4346" max="4346" width="7.7109375" style="65" bestFit="1" customWidth="1"/>
    <col min="4347" max="4350" width="7.85546875" style="65" customWidth="1"/>
    <col min="4351" max="4351" width="8.42578125" style="65" bestFit="1" customWidth="1"/>
    <col min="4352" max="4352" width="8.140625" style="65" customWidth="1"/>
    <col min="4353" max="4353" width="9.42578125" style="65" bestFit="1" customWidth="1"/>
    <col min="4354" max="4354" width="8.42578125" style="65" bestFit="1" customWidth="1"/>
    <col min="4355" max="4355" width="8.7109375" style="65" bestFit="1" customWidth="1"/>
    <col min="4356" max="4356" width="6.7109375" style="65" bestFit="1" customWidth="1"/>
    <col min="4357" max="4357" width="7.140625" style="65" bestFit="1" customWidth="1"/>
    <col min="4358" max="4358" width="9.42578125" style="65" bestFit="1" customWidth="1"/>
    <col min="4359" max="4359" width="7.7109375" style="65" bestFit="1" customWidth="1"/>
    <col min="4360" max="4362" width="7.7109375" style="65" customWidth="1"/>
    <col min="4363" max="4363" width="6.42578125" style="65" bestFit="1" customWidth="1"/>
    <col min="4364" max="4364" width="8.42578125" style="65" bestFit="1" customWidth="1"/>
    <col min="4365" max="4365" width="8.140625" style="65" bestFit="1" customWidth="1"/>
    <col min="4366" max="4366" width="9.42578125" style="65" bestFit="1" customWidth="1"/>
    <col min="4367" max="4368" width="8.7109375" style="65" bestFit="1" customWidth="1"/>
    <col min="4369" max="4369" width="8.5703125" style="65" bestFit="1" customWidth="1"/>
    <col min="4370" max="4595" width="11.42578125" style="65"/>
    <col min="4596" max="4596" width="24.28515625" style="65" bestFit="1" customWidth="1"/>
    <col min="4597" max="4597" width="47" style="65" bestFit="1" customWidth="1"/>
    <col min="4598" max="4598" width="14.28515625" style="65" bestFit="1" customWidth="1"/>
    <col min="4599" max="4599" width="11.5703125" style="65" bestFit="1" customWidth="1"/>
    <col min="4600" max="4600" width="7.140625" style="65" bestFit="1" customWidth="1"/>
    <col min="4601" max="4601" width="9.42578125" style="65" bestFit="1" customWidth="1"/>
    <col min="4602" max="4602" width="7.7109375" style="65" bestFit="1" customWidth="1"/>
    <col min="4603" max="4606" width="7.85546875" style="65" customWidth="1"/>
    <col min="4607" max="4607" width="8.42578125" style="65" bestFit="1" customWidth="1"/>
    <col min="4608" max="4608" width="8.140625" style="65" customWidth="1"/>
    <col min="4609" max="4609" width="9.42578125" style="65" bestFit="1" customWidth="1"/>
    <col min="4610" max="4610" width="8.42578125" style="65" bestFit="1" customWidth="1"/>
    <col min="4611" max="4611" width="8.7109375" style="65" bestFit="1" customWidth="1"/>
    <col min="4612" max="4612" width="6.7109375" style="65" bestFit="1" customWidth="1"/>
    <col min="4613" max="4613" width="7.140625" style="65" bestFit="1" customWidth="1"/>
    <col min="4614" max="4614" width="9.42578125" style="65" bestFit="1" customWidth="1"/>
    <col min="4615" max="4615" width="7.7109375" style="65" bestFit="1" customWidth="1"/>
    <col min="4616" max="4618" width="7.7109375" style="65" customWidth="1"/>
    <col min="4619" max="4619" width="6.42578125" style="65" bestFit="1" customWidth="1"/>
    <col min="4620" max="4620" width="8.42578125" style="65" bestFit="1" customWidth="1"/>
    <col min="4621" max="4621" width="8.140625" style="65" bestFit="1" customWidth="1"/>
    <col min="4622" max="4622" width="9.42578125" style="65" bestFit="1" customWidth="1"/>
    <col min="4623" max="4624" width="8.7109375" style="65" bestFit="1" customWidth="1"/>
    <col min="4625" max="4625" width="8.5703125" style="65" bestFit="1" customWidth="1"/>
    <col min="4626" max="4851" width="11.42578125" style="65"/>
    <col min="4852" max="4852" width="24.28515625" style="65" bestFit="1" customWidth="1"/>
    <col min="4853" max="4853" width="47" style="65" bestFit="1" customWidth="1"/>
    <col min="4854" max="4854" width="14.28515625" style="65" bestFit="1" customWidth="1"/>
    <col min="4855" max="4855" width="11.5703125" style="65" bestFit="1" customWidth="1"/>
    <col min="4856" max="4856" width="7.140625" style="65" bestFit="1" customWidth="1"/>
    <col min="4857" max="4857" width="9.42578125" style="65" bestFit="1" customWidth="1"/>
    <col min="4858" max="4858" width="7.7109375" style="65" bestFit="1" customWidth="1"/>
    <col min="4859" max="4862" width="7.85546875" style="65" customWidth="1"/>
    <col min="4863" max="4863" width="8.42578125" style="65" bestFit="1" customWidth="1"/>
    <col min="4864" max="4864" width="8.140625" style="65" customWidth="1"/>
    <col min="4865" max="4865" width="9.42578125" style="65" bestFit="1" customWidth="1"/>
    <col min="4866" max="4866" width="8.42578125" style="65" bestFit="1" customWidth="1"/>
    <col min="4867" max="4867" width="8.7109375" style="65" bestFit="1" customWidth="1"/>
    <col min="4868" max="4868" width="6.7109375" style="65" bestFit="1" customWidth="1"/>
    <col min="4869" max="4869" width="7.140625" style="65" bestFit="1" customWidth="1"/>
    <col min="4870" max="4870" width="9.42578125" style="65" bestFit="1" customWidth="1"/>
    <col min="4871" max="4871" width="7.7109375" style="65" bestFit="1" customWidth="1"/>
    <col min="4872" max="4874" width="7.7109375" style="65" customWidth="1"/>
    <col min="4875" max="4875" width="6.42578125" style="65" bestFit="1" customWidth="1"/>
    <col min="4876" max="4876" width="8.42578125" style="65" bestFit="1" customWidth="1"/>
    <col min="4877" max="4877" width="8.140625" style="65" bestFit="1" customWidth="1"/>
    <col min="4878" max="4878" width="9.42578125" style="65" bestFit="1" customWidth="1"/>
    <col min="4879" max="4880" width="8.7109375" style="65" bestFit="1" customWidth="1"/>
    <col min="4881" max="4881" width="8.5703125" style="65" bestFit="1" customWidth="1"/>
    <col min="4882" max="5107" width="11.42578125" style="65"/>
    <col min="5108" max="5108" width="24.28515625" style="65" bestFit="1" customWidth="1"/>
    <col min="5109" max="5109" width="47" style="65" bestFit="1" customWidth="1"/>
    <col min="5110" max="5110" width="14.28515625" style="65" bestFit="1" customWidth="1"/>
    <col min="5111" max="5111" width="11.5703125" style="65" bestFit="1" customWidth="1"/>
    <col min="5112" max="5112" width="7.140625" style="65" bestFit="1" customWidth="1"/>
    <col min="5113" max="5113" width="9.42578125" style="65" bestFit="1" customWidth="1"/>
    <col min="5114" max="5114" width="7.7109375" style="65" bestFit="1" customWidth="1"/>
    <col min="5115" max="5118" width="7.85546875" style="65" customWidth="1"/>
    <col min="5119" max="5119" width="8.42578125" style="65" bestFit="1" customWidth="1"/>
    <col min="5120" max="5120" width="8.140625" style="65" customWidth="1"/>
    <col min="5121" max="5121" width="9.42578125" style="65" bestFit="1" customWidth="1"/>
    <col min="5122" max="5122" width="8.42578125" style="65" bestFit="1" customWidth="1"/>
    <col min="5123" max="5123" width="8.7109375" style="65" bestFit="1" customWidth="1"/>
    <col min="5124" max="5124" width="6.7109375" style="65" bestFit="1" customWidth="1"/>
    <col min="5125" max="5125" width="7.140625" style="65" bestFit="1" customWidth="1"/>
    <col min="5126" max="5126" width="9.42578125" style="65" bestFit="1" customWidth="1"/>
    <col min="5127" max="5127" width="7.7109375" style="65" bestFit="1" customWidth="1"/>
    <col min="5128" max="5130" width="7.7109375" style="65" customWidth="1"/>
    <col min="5131" max="5131" width="6.42578125" style="65" bestFit="1" customWidth="1"/>
    <col min="5132" max="5132" width="8.42578125" style="65" bestFit="1" customWidth="1"/>
    <col min="5133" max="5133" width="8.140625" style="65" bestFit="1" customWidth="1"/>
    <col min="5134" max="5134" width="9.42578125" style="65" bestFit="1" customWidth="1"/>
    <col min="5135" max="5136" width="8.7109375" style="65" bestFit="1" customWidth="1"/>
    <col min="5137" max="5137" width="8.5703125" style="65" bestFit="1" customWidth="1"/>
    <col min="5138" max="5363" width="11.42578125" style="65"/>
    <col min="5364" max="5364" width="24.28515625" style="65" bestFit="1" customWidth="1"/>
    <col min="5365" max="5365" width="47" style="65" bestFit="1" customWidth="1"/>
    <col min="5366" max="5366" width="14.28515625" style="65" bestFit="1" customWidth="1"/>
    <col min="5367" max="5367" width="11.5703125" style="65" bestFit="1" customWidth="1"/>
    <col min="5368" max="5368" width="7.140625" style="65" bestFit="1" customWidth="1"/>
    <col min="5369" max="5369" width="9.42578125" style="65" bestFit="1" customWidth="1"/>
    <col min="5370" max="5370" width="7.7109375" style="65" bestFit="1" customWidth="1"/>
    <col min="5371" max="5374" width="7.85546875" style="65" customWidth="1"/>
    <col min="5375" max="5375" width="8.42578125" style="65" bestFit="1" customWidth="1"/>
    <col min="5376" max="5376" width="8.140625" style="65" customWidth="1"/>
    <col min="5377" max="5377" width="9.42578125" style="65" bestFit="1" customWidth="1"/>
    <col min="5378" max="5378" width="8.42578125" style="65" bestFit="1" customWidth="1"/>
    <col min="5379" max="5379" width="8.7109375" style="65" bestFit="1" customWidth="1"/>
    <col min="5380" max="5380" width="6.7109375" style="65" bestFit="1" customWidth="1"/>
    <col min="5381" max="5381" width="7.140625" style="65" bestFit="1" customWidth="1"/>
    <col min="5382" max="5382" width="9.42578125" style="65" bestFit="1" customWidth="1"/>
    <col min="5383" max="5383" width="7.7109375" style="65" bestFit="1" customWidth="1"/>
    <col min="5384" max="5386" width="7.7109375" style="65" customWidth="1"/>
    <col min="5387" max="5387" width="6.42578125" style="65" bestFit="1" customWidth="1"/>
    <col min="5388" max="5388" width="8.42578125" style="65" bestFit="1" customWidth="1"/>
    <col min="5389" max="5389" width="8.140625" style="65" bestFit="1" customWidth="1"/>
    <col min="5390" max="5390" width="9.42578125" style="65" bestFit="1" customWidth="1"/>
    <col min="5391" max="5392" width="8.7109375" style="65" bestFit="1" customWidth="1"/>
    <col min="5393" max="5393" width="8.5703125" style="65" bestFit="1" customWidth="1"/>
    <col min="5394" max="5619" width="11.42578125" style="65"/>
    <col min="5620" max="5620" width="24.28515625" style="65" bestFit="1" customWidth="1"/>
    <col min="5621" max="5621" width="47" style="65" bestFit="1" customWidth="1"/>
    <col min="5622" max="5622" width="14.28515625" style="65" bestFit="1" customWidth="1"/>
    <col min="5623" max="5623" width="11.5703125" style="65" bestFit="1" customWidth="1"/>
    <col min="5624" max="5624" width="7.140625" style="65" bestFit="1" customWidth="1"/>
    <col min="5625" max="5625" width="9.42578125" style="65" bestFit="1" customWidth="1"/>
    <col min="5626" max="5626" width="7.7109375" style="65" bestFit="1" customWidth="1"/>
    <col min="5627" max="5630" width="7.85546875" style="65" customWidth="1"/>
    <col min="5631" max="5631" width="8.42578125" style="65" bestFit="1" customWidth="1"/>
    <col min="5632" max="5632" width="8.140625" style="65" customWidth="1"/>
    <col min="5633" max="5633" width="9.42578125" style="65" bestFit="1" customWidth="1"/>
    <col min="5634" max="5634" width="8.42578125" style="65" bestFit="1" customWidth="1"/>
    <col min="5635" max="5635" width="8.7109375" style="65" bestFit="1" customWidth="1"/>
    <col min="5636" max="5636" width="6.7109375" style="65" bestFit="1" customWidth="1"/>
    <col min="5637" max="5637" width="7.140625" style="65" bestFit="1" customWidth="1"/>
    <col min="5638" max="5638" width="9.42578125" style="65" bestFit="1" customWidth="1"/>
    <col min="5639" max="5639" width="7.7109375" style="65" bestFit="1" customWidth="1"/>
    <col min="5640" max="5642" width="7.7109375" style="65" customWidth="1"/>
    <col min="5643" max="5643" width="6.42578125" style="65" bestFit="1" customWidth="1"/>
    <col min="5644" max="5644" width="8.42578125" style="65" bestFit="1" customWidth="1"/>
    <col min="5645" max="5645" width="8.140625" style="65" bestFit="1" customWidth="1"/>
    <col min="5646" max="5646" width="9.42578125" style="65" bestFit="1" customWidth="1"/>
    <col min="5647" max="5648" width="8.7109375" style="65" bestFit="1" customWidth="1"/>
    <col min="5649" max="5649" width="8.5703125" style="65" bestFit="1" customWidth="1"/>
    <col min="5650" max="5875" width="11.42578125" style="65"/>
    <col min="5876" max="5876" width="24.28515625" style="65" bestFit="1" customWidth="1"/>
    <col min="5877" max="5877" width="47" style="65" bestFit="1" customWidth="1"/>
    <col min="5878" max="5878" width="14.28515625" style="65" bestFit="1" customWidth="1"/>
    <col min="5879" max="5879" width="11.5703125" style="65" bestFit="1" customWidth="1"/>
    <col min="5880" max="5880" width="7.140625" style="65" bestFit="1" customWidth="1"/>
    <col min="5881" max="5881" width="9.42578125" style="65" bestFit="1" customWidth="1"/>
    <col min="5882" max="5882" width="7.7109375" style="65" bestFit="1" customWidth="1"/>
    <col min="5883" max="5886" width="7.85546875" style="65" customWidth="1"/>
    <col min="5887" max="5887" width="8.42578125" style="65" bestFit="1" customWidth="1"/>
    <col min="5888" max="5888" width="8.140625" style="65" customWidth="1"/>
    <col min="5889" max="5889" width="9.42578125" style="65" bestFit="1" customWidth="1"/>
    <col min="5890" max="5890" width="8.42578125" style="65" bestFit="1" customWidth="1"/>
    <col min="5891" max="5891" width="8.7109375" style="65" bestFit="1" customWidth="1"/>
    <col min="5892" max="5892" width="6.7109375" style="65" bestFit="1" customWidth="1"/>
    <col min="5893" max="5893" width="7.140625" style="65" bestFit="1" customWidth="1"/>
    <col min="5894" max="5894" width="9.42578125" style="65" bestFit="1" customWidth="1"/>
    <col min="5895" max="5895" width="7.7109375" style="65" bestFit="1" customWidth="1"/>
    <col min="5896" max="5898" width="7.7109375" style="65" customWidth="1"/>
    <col min="5899" max="5899" width="6.42578125" style="65" bestFit="1" customWidth="1"/>
    <col min="5900" max="5900" width="8.42578125" style="65" bestFit="1" customWidth="1"/>
    <col min="5901" max="5901" width="8.140625" style="65" bestFit="1" customWidth="1"/>
    <col min="5902" max="5902" width="9.42578125" style="65" bestFit="1" customWidth="1"/>
    <col min="5903" max="5904" width="8.7109375" style="65" bestFit="1" customWidth="1"/>
    <col min="5905" max="5905" width="8.5703125" style="65" bestFit="1" customWidth="1"/>
    <col min="5906" max="6131" width="11.42578125" style="65"/>
    <col min="6132" max="6132" width="24.28515625" style="65" bestFit="1" customWidth="1"/>
    <col min="6133" max="6133" width="47" style="65" bestFit="1" customWidth="1"/>
    <col min="6134" max="6134" width="14.28515625" style="65" bestFit="1" customWidth="1"/>
    <col min="6135" max="6135" width="11.5703125" style="65" bestFit="1" customWidth="1"/>
    <col min="6136" max="6136" width="7.140625" style="65" bestFit="1" customWidth="1"/>
    <col min="6137" max="6137" width="9.42578125" style="65" bestFit="1" customWidth="1"/>
    <col min="6138" max="6138" width="7.7109375" style="65" bestFit="1" customWidth="1"/>
    <col min="6139" max="6142" width="7.85546875" style="65" customWidth="1"/>
    <col min="6143" max="6143" width="8.42578125" style="65" bestFit="1" customWidth="1"/>
    <col min="6144" max="6144" width="8.140625" style="65" customWidth="1"/>
    <col min="6145" max="6145" width="9.42578125" style="65" bestFit="1" customWidth="1"/>
    <col min="6146" max="6146" width="8.42578125" style="65" bestFit="1" customWidth="1"/>
    <col min="6147" max="6147" width="8.7109375" style="65" bestFit="1" customWidth="1"/>
    <col min="6148" max="6148" width="6.7109375" style="65" bestFit="1" customWidth="1"/>
    <col min="6149" max="6149" width="7.140625" style="65" bestFit="1" customWidth="1"/>
    <col min="6150" max="6150" width="9.42578125" style="65" bestFit="1" customWidth="1"/>
    <col min="6151" max="6151" width="7.7109375" style="65" bestFit="1" customWidth="1"/>
    <col min="6152" max="6154" width="7.7109375" style="65" customWidth="1"/>
    <col min="6155" max="6155" width="6.42578125" style="65" bestFit="1" customWidth="1"/>
    <col min="6156" max="6156" width="8.42578125" style="65" bestFit="1" customWidth="1"/>
    <col min="6157" max="6157" width="8.140625" style="65" bestFit="1" customWidth="1"/>
    <col min="6158" max="6158" width="9.42578125" style="65" bestFit="1" customWidth="1"/>
    <col min="6159" max="6160" width="8.7109375" style="65" bestFit="1" customWidth="1"/>
    <col min="6161" max="6161" width="8.5703125" style="65" bestFit="1" customWidth="1"/>
    <col min="6162" max="6387" width="11.42578125" style="65"/>
    <col min="6388" max="6388" width="24.28515625" style="65" bestFit="1" customWidth="1"/>
    <col min="6389" max="6389" width="47" style="65" bestFit="1" customWidth="1"/>
    <col min="6390" max="6390" width="14.28515625" style="65" bestFit="1" customWidth="1"/>
    <col min="6391" max="6391" width="11.5703125" style="65" bestFit="1" customWidth="1"/>
    <col min="6392" max="6392" width="7.140625" style="65" bestFit="1" customWidth="1"/>
    <col min="6393" max="6393" width="9.42578125" style="65" bestFit="1" customWidth="1"/>
    <col min="6394" max="6394" width="7.7109375" style="65" bestFit="1" customWidth="1"/>
    <col min="6395" max="6398" width="7.85546875" style="65" customWidth="1"/>
    <col min="6399" max="6399" width="8.42578125" style="65" bestFit="1" customWidth="1"/>
    <col min="6400" max="6400" width="8.140625" style="65" customWidth="1"/>
    <col min="6401" max="6401" width="9.42578125" style="65" bestFit="1" customWidth="1"/>
    <col min="6402" max="6402" width="8.42578125" style="65" bestFit="1" customWidth="1"/>
    <col min="6403" max="6403" width="8.7109375" style="65" bestFit="1" customWidth="1"/>
    <col min="6404" max="6404" width="6.7109375" style="65" bestFit="1" customWidth="1"/>
    <col min="6405" max="6405" width="7.140625" style="65" bestFit="1" customWidth="1"/>
    <col min="6406" max="6406" width="9.42578125" style="65" bestFit="1" customWidth="1"/>
    <col min="6407" max="6407" width="7.7109375" style="65" bestFit="1" customWidth="1"/>
    <col min="6408" max="6410" width="7.7109375" style="65" customWidth="1"/>
    <col min="6411" max="6411" width="6.42578125" style="65" bestFit="1" customWidth="1"/>
    <col min="6412" max="6412" width="8.42578125" style="65" bestFit="1" customWidth="1"/>
    <col min="6413" max="6413" width="8.140625" style="65" bestFit="1" customWidth="1"/>
    <col min="6414" max="6414" width="9.42578125" style="65" bestFit="1" customWidth="1"/>
    <col min="6415" max="6416" width="8.7109375" style="65" bestFit="1" customWidth="1"/>
    <col min="6417" max="6417" width="8.5703125" style="65" bestFit="1" customWidth="1"/>
    <col min="6418" max="6643" width="11.42578125" style="65"/>
    <col min="6644" max="6644" width="24.28515625" style="65" bestFit="1" customWidth="1"/>
    <col min="6645" max="6645" width="47" style="65" bestFit="1" customWidth="1"/>
    <col min="6646" max="6646" width="14.28515625" style="65" bestFit="1" customWidth="1"/>
    <col min="6647" max="6647" width="11.5703125" style="65" bestFit="1" customWidth="1"/>
    <col min="6648" max="6648" width="7.140625" style="65" bestFit="1" customWidth="1"/>
    <col min="6649" max="6649" width="9.42578125" style="65" bestFit="1" customWidth="1"/>
    <col min="6650" max="6650" width="7.7109375" style="65" bestFit="1" customWidth="1"/>
    <col min="6651" max="6654" width="7.85546875" style="65" customWidth="1"/>
    <col min="6655" max="6655" width="8.42578125" style="65" bestFit="1" customWidth="1"/>
    <col min="6656" max="6656" width="8.140625" style="65" customWidth="1"/>
    <col min="6657" max="6657" width="9.42578125" style="65" bestFit="1" customWidth="1"/>
    <col min="6658" max="6658" width="8.42578125" style="65" bestFit="1" customWidth="1"/>
    <col min="6659" max="6659" width="8.7109375" style="65" bestFit="1" customWidth="1"/>
    <col min="6660" max="6660" width="6.7109375" style="65" bestFit="1" customWidth="1"/>
    <col min="6661" max="6661" width="7.140625" style="65" bestFit="1" customWidth="1"/>
    <col min="6662" max="6662" width="9.42578125" style="65" bestFit="1" customWidth="1"/>
    <col min="6663" max="6663" width="7.7109375" style="65" bestFit="1" customWidth="1"/>
    <col min="6664" max="6666" width="7.7109375" style="65" customWidth="1"/>
    <col min="6667" max="6667" width="6.42578125" style="65" bestFit="1" customWidth="1"/>
    <col min="6668" max="6668" width="8.42578125" style="65" bestFit="1" customWidth="1"/>
    <col min="6669" max="6669" width="8.140625" style="65" bestFit="1" customWidth="1"/>
    <col min="6670" max="6670" width="9.42578125" style="65" bestFit="1" customWidth="1"/>
    <col min="6671" max="6672" width="8.7109375" style="65" bestFit="1" customWidth="1"/>
    <col min="6673" max="6673" width="8.5703125" style="65" bestFit="1" customWidth="1"/>
    <col min="6674" max="6899" width="11.42578125" style="65"/>
    <col min="6900" max="6900" width="24.28515625" style="65" bestFit="1" customWidth="1"/>
    <col min="6901" max="6901" width="47" style="65" bestFit="1" customWidth="1"/>
    <col min="6902" max="6902" width="14.28515625" style="65" bestFit="1" customWidth="1"/>
    <col min="6903" max="6903" width="11.5703125" style="65" bestFit="1" customWidth="1"/>
    <col min="6904" max="6904" width="7.140625" style="65" bestFit="1" customWidth="1"/>
    <col min="6905" max="6905" width="9.42578125" style="65" bestFit="1" customWidth="1"/>
    <col min="6906" max="6906" width="7.7109375" style="65" bestFit="1" customWidth="1"/>
    <col min="6907" max="6910" width="7.85546875" style="65" customWidth="1"/>
    <col min="6911" max="6911" width="8.42578125" style="65" bestFit="1" customWidth="1"/>
    <col min="6912" max="6912" width="8.140625" style="65" customWidth="1"/>
    <col min="6913" max="6913" width="9.42578125" style="65" bestFit="1" customWidth="1"/>
    <col min="6914" max="6914" width="8.42578125" style="65" bestFit="1" customWidth="1"/>
    <col min="6915" max="6915" width="8.7109375" style="65" bestFit="1" customWidth="1"/>
    <col min="6916" max="6916" width="6.7109375" style="65" bestFit="1" customWidth="1"/>
    <col min="6917" max="6917" width="7.140625" style="65" bestFit="1" customWidth="1"/>
    <col min="6918" max="6918" width="9.42578125" style="65" bestFit="1" customWidth="1"/>
    <col min="6919" max="6919" width="7.7109375" style="65" bestFit="1" customWidth="1"/>
    <col min="6920" max="6922" width="7.7109375" style="65" customWidth="1"/>
    <col min="6923" max="6923" width="6.42578125" style="65" bestFit="1" customWidth="1"/>
    <col min="6924" max="6924" width="8.42578125" style="65" bestFit="1" customWidth="1"/>
    <col min="6925" max="6925" width="8.140625" style="65" bestFit="1" customWidth="1"/>
    <col min="6926" max="6926" width="9.42578125" style="65" bestFit="1" customWidth="1"/>
    <col min="6927" max="6928" width="8.7109375" style="65" bestFit="1" customWidth="1"/>
    <col min="6929" max="6929" width="8.5703125" style="65" bestFit="1" customWidth="1"/>
    <col min="6930" max="7155" width="11.42578125" style="65"/>
    <col min="7156" max="7156" width="24.28515625" style="65" bestFit="1" customWidth="1"/>
    <col min="7157" max="7157" width="47" style="65" bestFit="1" customWidth="1"/>
    <col min="7158" max="7158" width="14.28515625" style="65" bestFit="1" customWidth="1"/>
    <col min="7159" max="7159" width="11.5703125" style="65" bestFit="1" customWidth="1"/>
    <col min="7160" max="7160" width="7.140625" style="65" bestFit="1" customWidth="1"/>
    <col min="7161" max="7161" width="9.42578125" style="65" bestFit="1" customWidth="1"/>
    <col min="7162" max="7162" width="7.7109375" style="65" bestFit="1" customWidth="1"/>
    <col min="7163" max="7166" width="7.85546875" style="65" customWidth="1"/>
    <col min="7167" max="7167" width="8.42578125" style="65" bestFit="1" customWidth="1"/>
    <col min="7168" max="7168" width="8.140625" style="65" customWidth="1"/>
    <col min="7169" max="7169" width="9.42578125" style="65" bestFit="1" customWidth="1"/>
    <col min="7170" max="7170" width="8.42578125" style="65" bestFit="1" customWidth="1"/>
    <col min="7171" max="7171" width="8.7109375" style="65" bestFit="1" customWidth="1"/>
    <col min="7172" max="7172" width="6.7109375" style="65" bestFit="1" customWidth="1"/>
    <col min="7173" max="7173" width="7.140625" style="65" bestFit="1" customWidth="1"/>
    <col min="7174" max="7174" width="9.42578125" style="65" bestFit="1" customWidth="1"/>
    <col min="7175" max="7175" width="7.7109375" style="65" bestFit="1" customWidth="1"/>
    <col min="7176" max="7178" width="7.7109375" style="65" customWidth="1"/>
    <col min="7179" max="7179" width="6.42578125" style="65" bestFit="1" customWidth="1"/>
    <col min="7180" max="7180" width="8.42578125" style="65" bestFit="1" customWidth="1"/>
    <col min="7181" max="7181" width="8.140625" style="65" bestFit="1" customWidth="1"/>
    <col min="7182" max="7182" width="9.42578125" style="65" bestFit="1" customWidth="1"/>
    <col min="7183" max="7184" width="8.7109375" style="65" bestFit="1" customWidth="1"/>
    <col min="7185" max="7185" width="8.5703125" style="65" bestFit="1" customWidth="1"/>
    <col min="7186" max="7411" width="11.42578125" style="65"/>
    <col min="7412" max="7412" width="24.28515625" style="65" bestFit="1" customWidth="1"/>
    <col min="7413" max="7413" width="47" style="65" bestFit="1" customWidth="1"/>
    <col min="7414" max="7414" width="14.28515625" style="65" bestFit="1" customWidth="1"/>
    <col min="7415" max="7415" width="11.5703125" style="65" bestFit="1" customWidth="1"/>
    <col min="7416" max="7416" width="7.140625" style="65" bestFit="1" customWidth="1"/>
    <col min="7417" max="7417" width="9.42578125" style="65" bestFit="1" customWidth="1"/>
    <col min="7418" max="7418" width="7.7109375" style="65" bestFit="1" customWidth="1"/>
    <col min="7419" max="7422" width="7.85546875" style="65" customWidth="1"/>
    <col min="7423" max="7423" width="8.42578125" style="65" bestFit="1" customWidth="1"/>
    <col min="7424" max="7424" width="8.140625" style="65" customWidth="1"/>
    <col min="7425" max="7425" width="9.42578125" style="65" bestFit="1" customWidth="1"/>
    <col min="7426" max="7426" width="8.42578125" style="65" bestFit="1" customWidth="1"/>
    <col min="7427" max="7427" width="8.7109375" style="65" bestFit="1" customWidth="1"/>
    <col min="7428" max="7428" width="6.7109375" style="65" bestFit="1" customWidth="1"/>
    <col min="7429" max="7429" width="7.140625" style="65" bestFit="1" customWidth="1"/>
    <col min="7430" max="7430" width="9.42578125" style="65" bestFit="1" customWidth="1"/>
    <col min="7431" max="7431" width="7.7109375" style="65" bestFit="1" customWidth="1"/>
    <col min="7432" max="7434" width="7.7109375" style="65" customWidth="1"/>
    <col min="7435" max="7435" width="6.42578125" style="65" bestFit="1" customWidth="1"/>
    <col min="7436" max="7436" width="8.42578125" style="65" bestFit="1" customWidth="1"/>
    <col min="7437" max="7437" width="8.140625" style="65" bestFit="1" customWidth="1"/>
    <col min="7438" max="7438" width="9.42578125" style="65" bestFit="1" customWidth="1"/>
    <col min="7439" max="7440" width="8.7109375" style="65" bestFit="1" customWidth="1"/>
    <col min="7441" max="7441" width="8.5703125" style="65" bestFit="1" customWidth="1"/>
    <col min="7442" max="7667" width="11.42578125" style="65"/>
    <col min="7668" max="7668" width="24.28515625" style="65" bestFit="1" customWidth="1"/>
    <col min="7669" max="7669" width="47" style="65" bestFit="1" customWidth="1"/>
    <col min="7670" max="7670" width="14.28515625" style="65" bestFit="1" customWidth="1"/>
    <col min="7671" max="7671" width="11.5703125" style="65" bestFit="1" customWidth="1"/>
    <col min="7672" max="7672" width="7.140625" style="65" bestFit="1" customWidth="1"/>
    <col min="7673" max="7673" width="9.42578125" style="65" bestFit="1" customWidth="1"/>
    <col min="7674" max="7674" width="7.7109375" style="65" bestFit="1" customWidth="1"/>
    <col min="7675" max="7678" width="7.85546875" style="65" customWidth="1"/>
    <col min="7679" max="7679" width="8.42578125" style="65" bestFit="1" customWidth="1"/>
    <col min="7680" max="7680" width="8.140625" style="65" customWidth="1"/>
    <col min="7681" max="7681" width="9.42578125" style="65" bestFit="1" customWidth="1"/>
    <col min="7682" max="7682" width="8.42578125" style="65" bestFit="1" customWidth="1"/>
    <col min="7683" max="7683" width="8.7109375" style="65" bestFit="1" customWidth="1"/>
    <col min="7684" max="7684" width="6.7109375" style="65" bestFit="1" customWidth="1"/>
    <col min="7685" max="7685" width="7.140625" style="65" bestFit="1" customWidth="1"/>
    <col min="7686" max="7686" width="9.42578125" style="65" bestFit="1" customWidth="1"/>
    <col min="7687" max="7687" width="7.7109375" style="65" bestFit="1" customWidth="1"/>
    <col min="7688" max="7690" width="7.7109375" style="65" customWidth="1"/>
    <col min="7691" max="7691" width="6.42578125" style="65" bestFit="1" customWidth="1"/>
    <col min="7692" max="7692" width="8.42578125" style="65" bestFit="1" customWidth="1"/>
    <col min="7693" max="7693" width="8.140625" style="65" bestFit="1" customWidth="1"/>
    <col min="7694" max="7694" width="9.42578125" style="65" bestFit="1" customWidth="1"/>
    <col min="7695" max="7696" width="8.7109375" style="65" bestFit="1" customWidth="1"/>
    <col min="7697" max="7697" width="8.5703125" style="65" bestFit="1" customWidth="1"/>
    <col min="7698" max="7923" width="11.42578125" style="65"/>
    <col min="7924" max="7924" width="24.28515625" style="65" bestFit="1" customWidth="1"/>
    <col min="7925" max="7925" width="47" style="65" bestFit="1" customWidth="1"/>
    <col min="7926" max="7926" width="14.28515625" style="65" bestFit="1" customWidth="1"/>
    <col min="7927" max="7927" width="11.5703125" style="65" bestFit="1" customWidth="1"/>
    <col min="7928" max="7928" width="7.140625" style="65" bestFit="1" customWidth="1"/>
    <col min="7929" max="7929" width="9.42578125" style="65" bestFit="1" customWidth="1"/>
    <col min="7930" max="7930" width="7.7109375" style="65" bestFit="1" customWidth="1"/>
    <col min="7931" max="7934" width="7.85546875" style="65" customWidth="1"/>
    <col min="7935" max="7935" width="8.42578125" style="65" bestFit="1" customWidth="1"/>
    <col min="7936" max="7936" width="8.140625" style="65" customWidth="1"/>
    <col min="7937" max="7937" width="9.42578125" style="65" bestFit="1" customWidth="1"/>
    <col min="7938" max="7938" width="8.42578125" style="65" bestFit="1" customWidth="1"/>
    <col min="7939" max="7939" width="8.7109375" style="65" bestFit="1" customWidth="1"/>
    <col min="7940" max="7940" width="6.7109375" style="65" bestFit="1" customWidth="1"/>
    <col min="7941" max="7941" width="7.140625" style="65" bestFit="1" customWidth="1"/>
    <col min="7942" max="7942" width="9.42578125" style="65" bestFit="1" customWidth="1"/>
    <col min="7943" max="7943" width="7.7109375" style="65" bestFit="1" customWidth="1"/>
    <col min="7944" max="7946" width="7.7109375" style="65" customWidth="1"/>
    <col min="7947" max="7947" width="6.42578125" style="65" bestFit="1" customWidth="1"/>
    <col min="7948" max="7948" width="8.42578125" style="65" bestFit="1" customWidth="1"/>
    <col min="7949" max="7949" width="8.140625" style="65" bestFit="1" customWidth="1"/>
    <col min="7950" max="7950" width="9.42578125" style="65" bestFit="1" customWidth="1"/>
    <col min="7951" max="7952" width="8.7109375" style="65" bestFit="1" customWidth="1"/>
    <col min="7953" max="7953" width="8.5703125" style="65" bestFit="1" customWidth="1"/>
    <col min="7954" max="8179" width="11.42578125" style="65"/>
    <col min="8180" max="8180" width="24.28515625" style="65" bestFit="1" customWidth="1"/>
    <col min="8181" max="8181" width="47" style="65" bestFit="1" customWidth="1"/>
    <col min="8182" max="8182" width="14.28515625" style="65" bestFit="1" customWidth="1"/>
    <col min="8183" max="8183" width="11.5703125" style="65" bestFit="1" customWidth="1"/>
    <col min="8184" max="8184" width="7.140625" style="65" bestFit="1" customWidth="1"/>
    <col min="8185" max="8185" width="9.42578125" style="65" bestFit="1" customWidth="1"/>
    <col min="8186" max="8186" width="7.7109375" style="65" bestFit="1" customWidth="1"/>
    <col min="8187" max="8190" width="7.85546875" style="65" customWidth="1"/>
    <col min="8191" max="8191" width="8.42578125" style="65" bestFit="1" customWidth="1"/>
    <col min="8192" max="8192" width="8.140625" style="65" customWidth="1"/>
    <col min="8193" max="8193" width="9.42578125" style="65" bestFit="1" customWidth="1"/>
    <col min="8194" max="8194" width="8.42578125" style="65" bestFit="1" customWidth="1"/>
    <col min="8195" max="8195" width="8.7109375" style="65" bestFit="1" customWidth="1"/>
    <col min="8196" max="8196" width="6.7109375" style="65" bestFit="1" customWidth="1"/>
    <col min="8197" max="8197" width="7.140625" style="65" bestFit="1" customWidth="1"/>
    <col min="8198" max="8198" width="9.42578125" style="65" bestFit="1" customWidth="1"/>
    <col min="8199" max="8199" width="7.7109375" style="65" bestFit="1" customWidth="1"/>
    <col min="8200" max="8202" width="7.7109375" style="65" customWidth="1"/>
    <col min="8203" max="8203" width="6.42578125" style="65" bestFit="1" customWidth="1"/>
    <col min="8204" max="8204" width="8.42578125" style="65" bestFit="1" customWidth="1"/>
    <col min="8205" max="8205" width="8.140625" style="65" bestFit="1" customWidth="1"/>
    <col min="8206" max="8206" width="9.42578125" style="65" bestFit="1" customWidth="1"/>
    <col min="8207" max="8208" width="8.7109375" style="65" bestFit="1" customWidth="1"/>
    <col min="8209" max="8209" width="8.5703125" style="65" bestFit="1" customWidth="1"/>
    <col min="8210" max="8435" width="11.42578125" style="65"/>
    <col min="8436" max="8436" width="24.28515625" style="65" bestFit="1" customWidth="1"/>
    <col min="8437" max="8437" width="47" style="65" bestFit="1" customWidth="1"/>
    <col min="8438" max="8438" width="14.28515625" style="65" bestFit="1" customWidth="1"/>
    <col min="8439" max="8439" width="11.5703125" style="65" bestFit="1" customWidth="1"/>
    <col min="8440" max="8440" width="7.140625" style="65" bestFit="1" customWidth="1"/>
    <col min="8441" max="8441" width="9.42578125" style="65" bestFit="1" customWidth="1"/>
    <col min="8442" max="8442" width="7.7109375" style="65" bestFit="1" customWidth="1"/>
    <col min="8443" max="8446" width="7.85546875" style="65" customWidth="1"/>
    <col min="8447" max="8447" width="8.42578125" style="65" bestFit="1" customWidth="1"/>
    <col min="8448" max="8448" width="8.140625" style="65" customWidth="1"/>
    <col min="8449" max="8449" width="9.42578125" style="65" bestFit="1" customWidth="1"/>
    <col min="8450" max="8450" width="8.42578125" style="65" bestFit="1" customWidth="1"/>
    <col min="8451" max="8451" width="8.7109375" style="65" bestFit="1" customWidth="1"/>
    <col min="8452" max="8452" width="6.7109375" style="65" bestFit="1" customWidth="1"/>
    <col min="8453" max="8453" width="7.140625" style="65" bestFit="1" customWidth="1"/>
    <col min="8454" max="8454" width="9.42578125" style="65" bestFit="1" customWidth="1"/>
    <col min="8455" max="8455" width="7.7109375" style="65" bestFit="1" customWidth="1"/>
    <col min="8456" max="8458" width="7.7109375" style="65" customWidth="1"/>
    <col min="8459" max="8459" width="6.42578125" style="65" bestFit="1" customWidth="1"/>
    <col min="8460" max="8460" width="8.42578125" style="65" bestFit="1" customWidth="1"/>
    <col min="8461" max="8461" width="8.140625" style="65" bestFit="1" customWidth="1"/>
    <col min="8462" max="8462" width="9.42578125" style="65" bestFit="1" customWidth="1"/>
    <col min="8463" max="8464" width="8.7109375" style="65" bestFit="1" customWidth="1"/>
    <col min="8465" max="8465" width="8.5703125" style="65" bestFit="1" customWidth="1"/>
    <col min="8466" max="8691" width="11.42578125" style="65"/>
    <col min="8692" max="8692" width="24.28515625" style="65" bestFit="1" customWidth="1"/>
    <col min="8693" max="8693" width="47" style="65" bestFit="1" customWidth="1"/>
    <col min="8694" max="8694" width="14.28515625" style="65" bestFit="1" customWidth="1"/>
    <col min="8695" max="8695" width="11.5703125" style="65" bestFit="1" customWidth="1"/>
    <col min="8696" max="8696" width="7.140625" style="65" bestFit="1" customWidth="1"/>
    <col min="8697" max="8697" width="9.42578125" style="65" bestFit="1" customWidth="1"/>
    <col min="8698" max="8698" width="7.7109375" style="65" bestFit="1" customWidth="1"/>
    <col min="8699" max="8702" width="7.85546875" style="65" customWidth="1"/>
    <col min="8703" max="8703" width="8.42578125" style="65" bestFit="1" customWidth="1"/>
    <col min="8704" max="8704" width="8.140625" style="65" customWidth="1"/>
    <col min="8705" max="8705" width="9.42578125" style="65" bestFit="1" customWidth="1"/>
    <col min="8706" max="8706" width="8.42578125" style="65" bestFit="1" customWidth="1"/>
    <col min="8707" max="8707" width="8.7109375" style="65" bestFit="1" customWidth="1"/>
    <col min="8708" max="8708" width="6.7109375" style="65" bestFit="1" customWidth="1"/>
    <col min="8709" max="8709" width="7.140625" style="65" bestFit="1" customWidth="1"/>
    <col min="8710" max="8710" width="9.42578125" style="65" bestFit="1" customWidth="1"/>
    <col min="8711" max="8711" width="7.7109375" style="65" bestFit="1" customWidth="1"/>
    <col min="8712" max="8714" width="7.7109375" style="65" customWidth="1"/>
    <col min="8715" max="8715" width="6.42578125" style="65" bestFit="1" customWidth="1"/>
    <col min="8716" max="8716" width="8.42578125" style="65" bestFit="1" customWidth="1"/>
    <col min="8717" max="8717" width="8.140625" style="65" bestFit="1" customWidth="1"/>
    <col min="8718" max="8718" width="9.42578125" style="65" bestFit="1" customWidth="1"/>
    <col min="8719" max="8720" width="8.7109375" style="65" bestFit="1" customWidth="1"/>
    <col min="8721" max="8721" width="8.5703125" style="65" bestFit="1" customWidth="1"/>
    <col min="8722" max="8947" width="11.42578125" style="65"/>
    <col min="8948" max="8948" width="24.28515625" style="65" bestFit="1" customWidth="1"/>
    <col min="8949" max="8949" width="47" style="65" bestFit="1" customWidth="1"/>
    <col min="8950" max="8950" width="14.28515625" style="65" bestFit="1" customWidth="1"/>
    <col min="8951" max="8951" width="11.5703125" style="65" bestFit="1" customWidth="1"/>
    <col min="8952" max="8952" width="7.140625" style="65" bestFit="1" customWidth="1"/>
    <col min="8953" max="8953" width="9.42578125" style="65" bestFit="1" customWidth="1"/>
    <col min="8954" max="8954" width="7.7109375" style="65" bestFit="1" customWidth="1"/>
    <col min="8955" max="8958" width="7.85546875" style="65" customWidth="1"/>
    <col min="8959" max="8959" width="8.42578125" style="65" bestFit="1" customWidth="1"/>
    <col min="8960" max="8960" width="8.140625" style="65" customWidth="1"/>
    <col min="8961" max="8961" width="9.42578125" style="65" bestFit="1" customWidth="1"/>
    <col min="8962" max="8962" width="8.42578125" style="65" bestFit="1" customWidth="1"/>
    <col min="8963" max="8963" width="8.7109375" style="65" bestFit="1" customWidth="1"/>
    <col min="8964" max="8964" width="6.7109375" style="65" bestFit="1" customWidth="1"/>
    <col min="8965" max="8965" width="7.140625" style="65" bestFit="1" customWidth="1"/>
    <col min="8966" max="8966" width="9.42578125" style="65" bestFit="1" customWidth="1"/>
    <col min="8967" max="8967" width="7.7109375" style="65" bestFit="1" customWidth="1"/>
    <col min="8968" max="8970" width="7.7109375" style="65" customWidth="1"/>
    <col min="8971" max="8971" width="6.42578125" style="65" bestFit="1" customWidth="1"/>
    <col min="8972" max="8972" width="8.42578125" style="65" bestFit="1" customWidth="1"/>
    <col min="8973" max="8973" width="8.140625" style="65" bestFit="1" customWidth="1"/>
    <col min="8974" max="8974" width="9.42578125" style="65" bestFit="1" customWidth="1"/>
    <col min="8975" max="8976" width="8.7109375" style="65" bestFit="1" customWidth="1"/>
    <col min="8977" max="8977" width="8.5703125" style="65" bestFit="1" customWidth="1"/>
    <col min="8978" max="9203" width="11.42578125" style="65"/>
    <col min="9204" max="9204" width="24.28515625" style="65" bestFit="1" customWidth="1"/>
    <col min="9205" max="9205" width="47" style="65" bestFit="1" customWidth="1"/>
    <col min="9206" max="9206" width="14.28515625" style="65" bestFit="1" customWidth="1"/>
    <col min="9207" max="9207" width="11.5703125" style="65" bestFit="1" customWidth="1"/>
    <col min="9208" max="9208" width="7.140625" style="65" bestFit="1" customWidth="1"/>
    <col min="9209" max="9209" width="9.42578125" style="65" bestFit="1" customWidth="1"/>
    <col min="9210" max="9210" width="7.7109375" style="65" bestFit="1" customWidth="1"/>
    <col min="9211" max="9214" width="7.85546875" style="65" customWidth="1"/>
    <col min="9215" max="9215" width="8.42578125" style="65" bestFit="1" customWidth="1"/>
    <col min="9216" max="9216" width="8.140625" style="65" customWidth="1"/>
    <col min="9217" max="9217" width="9.42578125" style="65" bestFit="1" customWidth="1"/>
    <col min="9218" max="9218" width="8.42578125" style="65" bestFit="1" customWidth="1"/>
    <col min="9219" max="9219" width="8.7109375" style="65" bestFit="1" customWidth="1"/>
    <col min="9220" max="9220" width="6.7109375" style="65" bestFit="1" customWidth="1"/>
    <col min="9221" max="9221" width="7.140625" style="65" bestFit="1" customWidth="1"/>
    <col min="9222" max="9222" width="9.42578125" style="65" bestFit="1" customWidth="1"/>
    <col min="9223" max="9223" width="7.7109375" style="65" bestFit="1" customWidth="1"/>
    <col min="9224" max="9226" width="7.7109375" style="65" customWidth="1"/>
    <col min="9227" max="9227" width="6.42578125" style="65" bestFit="1" customWidth="1"/>
    <col min="9228" max="9228" width="8.42578125" style="65" bestFit="1" customWidth="1"/>
    <col min="9229" max="9229" width="8.140625" style="65" bestFit="1" customWidth="1"/>
    <col min="9230" max="9230" width="9.42578125" style="65" bestFit="1" customWidth="1"/>
    <col min="9231" max="9232" width="8.7109375" style="65" bestFit="1" customWidth="1"/>
    <col min="9233" max="9233" width="8.5703125" style="65" bestFit="1" customWidth="1"/>
    <col min="9234" max="9459" width="11.42578125" style="65"/>
    <col min="9460" max="9460" width="24.28515625" style="65" bestFit="1" customWidth="1"/>
    <col min="9461" max="9461" width="47" style="65" bestFit="1" customWidth="1"/>
    <col min="9462" max="9462" width="14.28515625" style="65" bestFit="1" customWidth="1"/>
    <col min="9463" max="9463" width="11.5703125" style="65" bestFit="1" customWidth="1"/>
    <col min="9464" max="9464" width="7.140625" style="65" bestFit="1" customWidth="1"/>
    <col min="9465" max="9465" width="9.42578125" style="65" bestFit="1" customWidth="1"/>
    <col min="9466" max="9466" width="7.7109375" style="65" bestFit="1" customWidth="1"/>
    <col min="9467" max="9470" width="7.85546875" style="65" customWidth="1"/>
    <col min="9471" max="9471" width="8.42578125" style="65" bestFit="1" customWidth="1"/>
    <col min="9472" max="9472" width="8.140625" style="65" customWidth="1"/>
    <col min="9473" max="9473" width="9.42578125" style="65" bestFit="1" customWidth="1"/>
    <col min="9474" max="9474" width="8.42578125" style="65" bestFit="1" customWidth="1"/>
    <col min="9475" max="9475" width="8.7109375" style="65" bestFit="1" customWidth="1"/>
    <col min="9476" max="9476" width="6.7109375" style="65" bestFit="1" customWidth="1"/>
    <col min="9477" max="9477" width="7.140625" style="65" bestFit="1" customWidth="1"/>
    <col min="9478" max="9478" width="9.42578125" style="65" bestFit="1" customWidth="1"/>
    <col min="9479" max="9479" width="7.7109375" style="65" bestFit="1" customWidth="1"/>
    <col min="9480" max="9482" width="7.7109375" style="65" customWidth="1"/>
    <col min="9483" max="9483" width="6.42578125" style="65" bestFit="1" customWidth="1"/>
    <col min="9484" max="9484" width="8.42578125" style="65" bestFit="1" customWidth="1"/>
    <col min="9485" max="9485" width="8.140625" style="65" bestFit="1" customWidth="1"/>
    <col min="9486" max="9486" width="9.42578125" style="65" bestFit="1" customWidth="1"/>
    <col min="9487" max="9488" width="8.7109375" style="65" bestFit="1" customWidth="1"/>
    <col min="9489" max="9489" width="8.5703125" style="65" bestFit="1" customWidth="1"/>
    <col min="9490" max="9715" width="11.42578125" style="65"/>
    <col min="9716" max="9716" width="24.28515625" style="65" bestFit="1" customWidth="1"/>
    <col min="9717" max="9717" width="47" style="65" bestFit="1" customWidth="1"/>
    <col min="9718" max="9718" width="14.28515625" style="65" bestFit="1" customWidth="1"/>
    <col min="9719" max="9719" width="11.5703125" style="65" bestFit="1" customWidth="1"/>
    <col min="9720" max="9720" width="7.140625" style="65" bestFit="1" customWidth="1"/>
    <col min="9721" max="9721" width="9.42578125" style="65" bestFit="1" customWidth="1"/>
    <col min="9722" max="9722" width="7.7109375" style="65" bestFit="1" customWidth="1"/>
    <col min="9723" max="9726" width="7.85546875" style="65" customWidth="1"/>
    <col min="9727" max="9727" width="8.42578125" style="65" bestFit="1" customWidth="1"/>
    <col min="9728" max="9728" width="8.140625" style="65" customWidth="1"/>
    <col min="9729" max="9729" width="9.42578125" style="65" bestFit="1" customWidth="1"/>
    <col min="9730" max="9730" width="8.42578125" style="65" bestFit="1" customWidth="1"/>
    <col min="9731" max="9731" width="8.7109375" style="65" bestFit="1" customWidth="1"/>
    <col min="9732" max="9732" width="6.7109375" style="65" bestFit="1" customWidth="1"/>
    <col min="9733" max="9733" width="7.140625" style="65" bestFit="1" customWidth="1"/>
    <col min="9734" max="9734" width="9.42578125" style="65" bestFit="1" customWidth="1"/>
    <col min="9735" max="9735" width="7.7109375" style="65" bestFit="1" customWidth="1"/>
    <col min="9736" max="9738" width="7.7109375" style="65" customWidth="1"/>
    <col min="9739" max="9739" width="6.42578125" style="65" bestFit="1" customWidth="1"/>
    <col min="9740" max="9740" width="8.42578125" style="65" bestFit="1" customWidth="1"/>
    <col min="9741" max="9741" width="8.140625" style="65" bestFit="1" customWidth="1"/>
    <col min="9742" max="9742" width="9.42578125" style="65" bestFit="1" customWidth="1"/>
    <col min="9743" max="9744" width="8.7109375" style="65" bestFit="1" customWidth="1"/>
    <col min="9745" max="9745" width="8.5703125" style="65" bestFit="1" customWidth="1"/>
    <col min="9746" max="9971" width="11.42578125" style="65"/>
    <col min="9972" max="9972" width="24.28515625" style="65" bestFit="1" customWidth="1"/>
    <col min="9973" max="9973" width="47" style="65" bestFit="1" customWidth="1"/>
    <col min="9974" max="9974" width="14.28515625" style="65" bestFit="1" customWidth="1"/>
    <col min="9975" max="9975" width="11.5703125" style="65" bestFit="1" customWidth="1"/>
    <col min="9976" max="9976" width="7.140625" style="65" bestFit="1" customWidth="1"/>
    <col min="9977" max="9977" width="9.42578125" style="65" bestFit="1" customWidth="1"/>
    <col min="9978" max="9978" width="7.7109375" style="65" bestFit="1" customWidth="1"/>
    <col min="9979" max="9982" width="7.85546875" style="65" customWidth="1"/>
    <col min="9983" max="9983" width="8.42578125" style="65" bestFit="1" customWidth="1"/>
    <col min="9984" max="9984" width="8.140625" style="65" customWidth="1"/>
    <col min="9985" max="9985" width="9.42578125" style="65" bestFit="1" customWidth="1"/>
    <col min="9986" max="9986" width="8.42578125" style="65" bestFit="1" customWidth="1"/>
    <col min="9987" max="9987" width="8.7109375" style="65" bestFit="1" customWidth="1"/>
    <col min="9988" max="9988" width="6.7109375" style="65" bestFit="1" customWidth="1"/>
    <col min="9989" max="9989" width="7.140625" style="65" bestFit="1" customWidth="1"/>
    <col min="9990" max="9990" width="9.42578125" style="65" bestFit="1" customWidth="1"/>
    <col min="9991" max="9991" width="7.7109375" style="65" bestFit="1" customWidth="1"/>
    <col min="9992" max="9994" width="7.7109375" style="65" customWidth="1"/>
    <col min="9995" max="9995" width="6.42578125" style="65" bestFit="1" customWidth="1"/>
    <col min="9996" max="9996" width="8.42578125" style="65" bestFit="1" customWidth="1"/>
    <col min="9997" max="9997" width="8.140625" style="65" bestFit="1" customWidth="1"/>
    <col min="9998" max="9998" width="9.42578125" style="65" bestFit="1" customWidth="1"/>
    <col min="9999" max="10000" width="8.7109375" style="65" bestFit="1" customWidth="1"/>
    <col min="10001" max="10001" width="8.5703125" style="65" bestFit="1" customWidth="1"/>
    <col min="10002" max="10227" width="11.42578125" style="65"/>
    <col min="10228" max="10228" width="24.28515625" style="65" bestFit="1" customWidth="1"/>
    <col min="10229" max="10229" width="47" style="65" bestFit="1" customWidth="1"/>
    <col min="10230" max="10230" width="14.28515625" style="65" bestFit="1" customWidth="1"/>
    <col min="10231" max="10231" width="11.5703125" style="65" bestFit="1" customWidth="1"/>
    <col min="10232" max="10232" width="7.140625" style="65" bestFit="1" customWidth="1"/>
    <col min="10233" max="10233" width="9.42578125" style="65" bestFit="1" customWidth="1"/>
    <col min="10234" max="10234" width="7.7109375" style="65" bestFit="1" customWidth="1"/>
    <col min="10235" max="10238" width="7.85546875" style="65" customWidth="1"/>
    <col min="10239" max="10239" width="8.42578125" style="65" bestFit="1" customWidth="1"/>
    <col min="10240" max="10240" width="8.140625" style="65" customWidth="1"/>
    <col min="10241" max="10241" width="9.42578125" style="65" bestFit="1" customWidth="1"/>
    <col min="10242" max="10242" width="8.42578125" style="65" bestFit="1" customWidth="1"/>
    <col min="10243" max="10243" width="8.7109375" style="65" bestFit="1" customWidth="1"/>
    <col min="10244" max="10244" width="6.7109375" style="65" bestFit="1" customWidth="1"/>
    <col min="10245" max="10245" width="7.140625" style="65" bestFit="1" customWidth="1"/>
    <col min="10246" max="10246" width="9.42578125" style="65" bestFit="1" customWidth="1"/>
    <col min="10247" max="10247" width="7.7109375" style="65" bestFit="1" customWidth="1"/>
    <col min="10248" max="10250" width="7.7109375" style="65" customWidth="1"/>
    <col min="10251" max="10251" width="6.42578125" style="65" bestFit="1" customWidth="1"/>
    <col min="10252" max="10252" width="8.42578125" style="65" bestFit="1" customWidth="1"/>
    <col min="10253" max="10253" width="8.140625" style="65" bestFit="1" customWidth="1"/>
    <col min="10254" max="10254" width="9.42578125" style="65" bestFit="1" customWidth="1"/>
    <col min="10255" max="10256" width="8.7109375" style="65" bestFit="1" customWidth="1"/>
    <col min="10257" max="10257" width="8.5703125" style="65" bestFit="1" customWidth="1"/>
    <col min="10258" max="10483" width="11.42578125" style="65"/>
    <col min="10484" max="10484" width="24.28515625" style="65" bestFit="1" customWidth="1"/>
    <col min="10485" max="10485" width="47" style="65" bestFit="1" customWidth="1"/>
    <col min="10486" max="10486" width="14.28515625" style="65" bestFit="1" customWidth="1"/>
    <col min="10487" max="10487" width="11.5703125" style="65" bestFit="1" customWidth="1"/>
    <col min="10488" max="10488" width="7.140625" style="65" bestFit="1" customWidth="1"/>
    <col min="10489" max="10489" width="9.42578125" style="65" bestFit="1" customWidth="1"/>
    <col min="10490" max="10490" width="7.7109375" style="65" bestFit="1" customWidth="1"/>
    <col min="10491" max="10494" width="7.85546875" style="65" customWidth="1"/>
    <col min="10495" max="10495" width="8.42578125" style="65" bestFit="1" customWidth="1"/>
    <col min="10496" max="10496" width="8.140625" style="65" customWidth="1"/>
    <col min="10497" max="10497" width="9.42578125" style="65" bestFit="1" customWidth="1"/>
    <col min="10498" max="10498" width="8.42578125" style="65" bestFit="1" customWidth="1"/>
    <col min="10499" max="10499" width="8.7109375" style="65" bestFit="1" customWidth="1"/>
    <col min="10500" max="10500" width="6.7109375" style="65" bestFit="1" customWidth="1"/>
    <col min="10501" max="10501" width="7.140625" style="65" bestFit="1" customWidth="1"/>
    <col min="10502" max="10502" width="9.42578125" style="65" bestFit="1" customWidth="1"/>
    <col min="10503" max="10503" width="7.7109375" style="65" bestFit="1" customWidth="1"/>
    <col min="10504" max="10506" width="7.7109375" style="65" customWidth="1"/>
    <col min="10507" max="10507" width="6.42578125" style="65" bestFit="1" customWidth="1"/>
    <col min="10508" max="10508" width="8.42578125" style="65" bestFit="1" customWidth="1"/>
    <col min="10509" max="10509" width="8.140625" style="65" bestFit="1" customWidth="1"/>
    <col min="10510" max="10510" width="9.42578125" style="65" bestFit="1" customWidth="1"/>
    <col min="10511" max="10512" width="8.7109375" style="65" bestFit="1" customWidth="1"/>
    <col min="10513" max="10513" width="8.5703125" style="65" bestFit="1" customWidth="1"/>
    <col min="10514" max="10739" width="11.42578125" style="65"/>
    <col min="10740" max="10740" width="24.28515625" style="65" bestFit="1" customWidth="1"/>
    <col min="10741" max="10741" width="47" style="65" bestFit="1" customWidth="1"/>
    <col min="10742" max="10742" width="14.28515625" style="65" bestFit="1" customWidth="1"/>
    <col min="10743" max="10743" width="11.5703125" style="65" bestFit="1" customWidth="1"/>
    <col min="10744" max="10744" width="7.140625" style="65" bestFit="1" customWidth="1"/>
    <col min="10745" max="10745" width="9.42578125" style="65" bestFit="1" customWidth="1"/>
    <col min="10746" max="10746" width="7.7109375" style="65" bestFit="1" customWidth="1"/>
    <col min="10747" max="10750" width="7.85546875" style="65" customWidth="1"/>
    <col min="10751" max="10751" width="8.42578125" style="65" bestFit="1" customWidth="1"/>
    <col min="10752" max="10752" width="8.140625" style="65" customWidth="1"/>
    <col min="10753" max="10753" width="9.42578125" style="65" bestFit="1" customWidth="1"/>
    <col min="10754" max="10754" width="8.42578125" style="65" bestFit="1" customWidth="1"/>
    <col min="10755" max="10755" width="8.7109375" style="65" bestFit="1" customWidth="1"/>
    <col min="10756" max="10756" width="6.7109375" style="65" bestFit="1" customWidth="1"/>
    <col min="10757" max="10757" width="7.140625" style="65" bestFit="1" customWidth="1"/>
    <col min="10758" max="10758" width="9.42578125" style="65" bestFit="1" customWidth="1"/>
    <col min="10759" max="10759" width="7.7109375" style="65" bestFit="1" customWidth="1"/>
    <col min="10760" max="10762" width="7.7109375" style="65" customWidth="1"/>
    <col min="10763" max="10763" width="6.42578125" style="65" bestFit="1" customWidth="1"/>
    <col min="10764" max="10764" width="8.42578125" style="65" bestFit="1" customWidth="1"/>
    <col min="10765" max="10765" width="8.140625" style="65" bestFit="1" customWidth="1"/>
    <col min="10766" max="10766" width="9.42578125" style="65" bestFit="1" customWidth="1"/>
    <col min="10767" max="10768" width="8.7109375" style="65" bestFit="1" customWidth="1"/>
    <col min="10769" max="10769" width="8.5703125" style="65" bestFit="1" customWidth="1"/>
    <col min="10770" max="10995" width="11.42578125" style="65"/>
    <col min="10996" max="10996" width="24.28515625" style="65" bestFit="1" customWidth="1"/>
    <col min="10997" max="10997" width="47" style="65" bestFit="1" customWidth="1"/>
    <col min="10998" max="10998" width="14.28515625" style="65" bestFit="1" customWidth="1"/>
    <col min="10999" max="10999" width="11.5703125" style="65" bestFit="1" customWidth="1"/>
    <col min="11000" max="11000" width="7.140625" style="65" bestFit="1" customWidth="1"/>
    <col min="11001" max="11001" width="9.42578125" style="65" bestFit="1" customWidth="1"/>
    <col min="11002" max="11002" width="7.7109375" style="65" bestFit="1" customWidth="1"/>
    <col min="11003" max="11006" width="7.85546875" style="65" customWidth="1"/>
    <col min="11007" max="11007" width="8.42578125" style="65" bestFit="1" customWidth="1"/>
    <col min="11008" max="11008" width="8.140625" style="65" customWidth="1"/>
    <col min="11009" max="11009" width="9.42578125" style="65" bestFit="1" customWidth="1"/>
    <col min="11010" max="11010" width="8.42578125" style="65" bestFit="1" customWidth="1"/>
    <col min="11011" max="11011" width="8.7109375" style="65" bestFit="1" customWidth="1"/>
    <col min="11012" max="11012" width="6.7109375" style="65" bestFit="1" customWidth="1"/>
    <col min="11013" max="11013" width="7.140625" style="65" bestFit="1" customWidth="1"/>
    <col min="11014" max="11014" width="9.42578125" style="65" bestFit="1" customWidth="1"/>
    <col min="11015" max="11015" width="7.7109375" style="65" bestFit="1" customWidth="1"/>
    <col min="11016" max="11018" width="7.7109375" style="65" customWidth="1"/>
    <col min="11019" max="11019" width="6.42578125" style="65" bestFit="1" customWidth="1"/>
    <col min="11020" max="11020" width="8.42578125" style="65" bestFit="1" customWidth="1"/>
    <col min="11021" max="11021" width="8.140625" style="65" bestFit="1" customWidth="1"/>
    <col min="11022" max="11022" width="9.42578125" style="65" bestFit="1" customWidth="1"/>
    <col min="11023" max="11024" width="8.7109375" style="65" bestFit="1" customWidth="1"/>
    <col min="11025" max="11025" width="8.5703125" style="65" bestFit="1" customWidth="1"/>
    <col min="11026" max="11251" width="11.42578125" style="65"/>
    <col min="11252" max="11252" width="24.28515625" style="65" bestFit="1" customWidth="1"/>
    <col min="11253" max="11253" width="47" style="65" bestFit="1" customWidth="1"/>
    <col min="11254" max="11254" width="14.28515625" style="65" bestFit="1" customWidth="1"/>
    <col min="11255" max="11255" width="11.5703125" style="65" bestFit="1" customWidth="1"/>
    <col min="11256" max="11256" width="7.140625" style="65" bestFit="1" customWidth="1"/>
    <col min="11257" max="11257" width="9.42578125" style="65" bestFit="1" customWidth="1"/>
    <col min="11258" max="11258" width="7.7109375" style="65" bestFit="1" customWidth="1"/>
    <col min="11259" max="11262" width="7.85546875" style="65" customWidth="1"/>
    <col min="11263" max="11263" width="8.42578125" style="65" bestFit="1" customWidth="1"/>
    <col min="11264" max="11264" width="8.140625" style="65" customWidth="1"/>
    <col min="11265" max="11265" width="9.42578125" style="65" bestFit="1" customWidth="1"/>
    <col min="11266" max="11266" width="8.42578125" style="65" bestFit="1" customWidth="1"/>
    <col min="11267" max="11267" width="8.7109375" style="65" bestFit="1" customWidth="1"/>
    <col min="11268" max="11268" width="6.7109375" style="65" bestFit="1" customWidth="1"/>
    <col min="11269" max="11269" width="7.140625" style="65" bestFit="1" customWidth="1"/>
    <col min="11270" max="11270" width="9.42578125" style="65" bestFit="1" customWidth="1"/>
    <col min="11271" max="11271" width="7.7109375" style="65" bestFit="1" customWidth="1"/>
    <col min="11272" max="11274" width="7.7109375" style="65" customWidth="1"/>
    <col min="11275" max="11275" width="6.42578125" style="65" bestFit="1" customWidth="1"/>
    <col min="11276" max="11276" width="8.42578125" style="65" bestFit="1" customWidth="1"/>
    <col min="11277" max="11277" width="8.140625" style="65" bestFit="1" customWidth="1"/>
    <col min="11278" max="11278" width="9.42578125" style="65" bestFit="1" customWidth="1"/>
    <col min="11279" max="11280" width="8.7109375" style="65" bestFit="1" customWidth="1"/>
    <col min="11281" max="11281" width="8.5703125" style="65" bestFit="1" customWidth="1"/>
    <col min="11282" max="11507" width="11.42578125" style="65"/>
    <col min="11508" max="11508" width="24.28515625" style="65" bestFit="1" customWidth="1"/>
    <col min="11509" max="11509" width="47" style="65" bestFit="1" customWidth="1"/>
    <col min="11510" max="11510" width="14.28515625" style="65" bestFit="1" customWidth="1"/>
    <col min="11511" max="11511" width="11.5703125" style="65" bestFit="1" customWidth="1"/>
    <col min="11512" max="11512" width="7.140625" style="65" bestFit="1" customWidth="1"/>
    <col min="11513" max="11513" width="9.42578125" style="65" bestFit="1" customWidth="1"/>
    <col min="11514" max="11514" width="7.7109375" style="65" bestFit="1" customWidth="1"/>
    <col min="11515" max="11518" width="7.85546875" style="65" customWidth="1"/>
    <col min="11519" max="11519" width="8.42578125" style="65" bestFit="1" customWidth="1"/>
    <col min="11520" max="11520" width="8.140625" style="65" customWidth="1"/>
    <col min="11521" max="11521" width="9.42578125" style="65" bestFit="1" customWidth="1"/>
    <col min="11522" max="11522" width="8.42578125" style="65" bestFit="1" customWidth="1"/>
    <col min="11523" max="11523" width="8.7109375" style="65" bestFit="1" customWidth="1"/>
    <col min="11524" max="11524" width="6.7109375" style="65" bestFit="1" customWidth="1"/>
    <col min="11525" max="11525" width="7.140625" style="65" bestFit="1" customWidth="1"/>
    <col min="11526" max="11526" width="9.42578125" style="65" bestFit="1" customWidth="1"/>
    <col min="11527" max="11527" width="7.7109375" style="65" bestFit="1" customWidth="1"/>
    <col min="11528" max="11530" width="7.7109375" style="65" customWidth="1"/>
    <col min="11531" max="11531" width="6.42578125" style="65" bestFit="1" customWidth="1"/>
    <col min="11532" max="11532" width="8.42578125" style="65" bestFit="1" customWidth="1"/>
    <col min="11533" max="11533" width="8.140625" style="65" bestFit="1" customWidth="1"/>
    <col min="11534" max="11534" width="9.42578125" style="65" bestFit="1" customWidth="1"/>
    <col min="11535" max="11536" width="8.7109375" style="65" bestFit="1" customWidth="1"/>
    <col min="11537" max="11537" width="8.5703125" style="65" bestFit="1" customWidth="1"/>
    <col min="11538" max="11763" width="11.42578125" style="65"/>
    <col min="11764" max="11764" width="24.28515625" style="65" bestFit="1" customWidth="1"/>
    <col min="11765" max="11765" width="47" style="65" bestFit="1" customWidth="1"/>
    <col min="11766" max="11766" width="14.28515625" style="65" bestFit="1" customWidth="1"/>
    <col min="11767" max="11767" width="11.5703125" style="65" bestFit="1" customWidth="1"/>
    <col min="11768" max="11768" width="7.140625" style="65" bestFit="1" customWidth="1"/>
    <col min="11769" max="11769" width="9.42578125" style="65" bestFit="1" customWidth="1"/>
    <col min="11770" max="11770" width="7.7109375" style="65" bestFit="1" customWidth="1"/>
    <col min="11771" max="11774" width="7.85546875" style="65" customWidth="1"/>
    <col min="11775" max="11775" width="8.42578125" style="65" bestFit="1" customWidth="1"/>
    <col min="11776" max="11776" width="8.140625" style="65" customWidth="1"/>
    <col min="11777" max="11777" width="9.42578125" style="65" bestFit="1" customWidth="1"/>
    <col min="11778" max="11778" width="8.42578125" style="65" bestFit="1" customWidth="1"/>
    <col min="11779" max="11779" width="8.7109375" style="65" bestFit="1" customWidth="1"/>
    <col min="11780" max="11780" width="6.7109375" style="65" bestFit="1" customWidth="1"/>
    <col min="11781" max="11781" width="7.140625" style="65" bestFit="1" customWidth="1"/>
    <col min="11782" max="11782" width="9.42578125" style="65" bestFit="1" customWidth="1"/>
    <col min="11783" max="11783" width="7.7109375" style="65" bestFit="1" customWidth="1"/>
    <col min="11784" max="11786" width="7.7109375" style="65" customWidth="1"/>
    <col min="11787" max="11787" width="6.42578125" style="65" bestFit="1" customWidth="1"/>
    <col min="11788" max="11788" width="8.42578125" style="65" bestFit="1" customWidth="1"/>
    <col min="11789" max="11789" width="8.140625" style="65" bestFit="1" customWidth="1"/>
    <col min="11790" max="11790" width="9.42578125" style="65" bestFit="1" customWidth="1"/>
    <col min="11791" max="11792" width="8.7109375" style="65" bestFit="1" customWidth="1"/>
    <col min="11793" max="11793" width="8.5703125" style="65" bestFit="1" customWidth="1"/>
    <col min="11794" max="12019" width="11.42578125" style="65"/>
    <col min="12020" max="12020" width="24.28515625" style="65" bestFit="1" customWidth="1"/>
    <col min="12021" max="12021" width="47" style="65" bestFit="1" customWidth="1"/>
    <col min="12022" max="12022" width="14.28515625" style="65" bestFit="1" customWidth="1"/>
    <col min="12023" max="12023" width="11.5703125" style="65" bestFit="1" customWidth="1"/>
    <col min="12024" max="12024" width="7.140625" style="65" bestFit="1" customWidth="1"/>
    <col min="12025" max="12025" width="9.42578125" style="65" bestFit="1" customWidth="1"/>
    <col min="12026" max="12026" width="7.7109375" style="65" bestFit="1" customWidth="1"/>
    <col min="12027" max="12030" width="7.85546875" style="65" customWidth="1"/>
    <col min="12031" max="12031" width="8.42578125" style="65" bestFit="1" customWidth="1"/>
    <col min="12032" max="12032" width="8.140625" style="65" customWidth="1"/>
    <col min="12033" max="12033" width="9.42578125" style="65" bestFit="1" customWidth="1"/>
    <col min="12034" max="12034" width="8.42578125" style="65" bestFit="1" customWidth="1"/>
    <col min="12035" max="12035" width="8.7109375" style="65" bestFit="1" customWidth="1"/>
    <col min="12036" max="12036" width="6.7109375" style="65" bestFit="1" customWidth="1"/>
    <col min="12037" max="12037" width="7.140625" style="65" bestFit="1" customWidth="1"/>
    <col min="12038" max="12038" width="9.42578125" style="65" bestFit="1" customWidth="1"/>
    <col min="12039" max="12039" width="7.7109375" style="65" bestFit="1" customWidth="1"/>
    <col min="12040" max="12042" width="7.7109375" style="65" customWidth="1"/>
    <col min="12043" max="12043" width="6.42578125" style="65" bestFit="1" customWidth="1"/>
    <col min="12044" max="12044" width="8.42578125" style="65" bestFit="1" customWidth="1"/>
    <col min="12045" max="12045" width="8.140625" style="65" bestFit="1" customWidth="1"/>
    <col min="12046" max="12046" width="9.42578125" style="65" bestFit="1" customWidth="1"/>
    <col min="12047" max="12048" width="8.7109375" style="65" bestFit="1" customWidth="1"/>
    <col min="12049" max="12049" width="8.5703125" style="65" bestFit="1" customWidth="1"/>
    <col min="12050" max="12275" width="11.42578125" style="65"/>
    <col min="12276" max="12276" width="24.28515625" style="65" bestFit="1" customWidth="1"/>
    <col min="12277" max="12277" width="47" style="65" bestFit="1" customWidth="1"/>
    <col min="12278" max="12278" width="14.28515625" style="65" bestFit="1" customWidth="1"/>
    <col min="12279" max="12279" width="11.5703125" style="65" bestFit="1" customWidth="1"/>
    <col min="12280" max="12280" width="7.140625" style="65" bestFit="1" customWidth="1"/>
    <col min="12281" max="12281" width="9.42578125" style="65" bestFit="1" customWidth="1"/>
    <col min="12282" max="12282" width="7.7109375" style="65" bestFit="1" customWidth="1"/>
    <col min="12283" max="12286" width="7.85546875" style="65" customWidth="1"/>
    <col min="12287" max="12287" width="8.42578125" style="65" bestFit="1" customWidth="1"/>
    <col min="12288" max="12288" width="8.140625" style="65" customWidth="1"/>
    <col min="12289" max="12289" width="9.42578125" style="65" bestFit="1" customWidth="1"/>
    <col min="12290" max="12290" width="8.42578125" style="65" bestFit="1" customWidth="1"/>
    <col min="12291" max="12291" width="8.7109375" style="65" bestFit="1" customWidth="1"/>
    <col min="12292" max="12292" width="6.7109375" style="65" bestFit="1" customWidth="1"/>
    <col min="12293" max="12293" width="7.140625" style="65" bestFit="1" customWidth="1"/>
    <col min="12294" max="12294" width="9.42578125" style="65" bestFit="1" customWidth="1"/>
    <col min="12295" max="12295" width="7.7109375" style="65" bestFit="1" customWidth="1"/>
    <col min="12296" max="12298" width="7.7109375" style="65" customWidth="1"/>
    <col min="12299" max="12299" width="6.42578125" style="65" bestFit="1" customWidth="1"/>
    <col min="12300" max="12300" width="8.42578125" style="65" bestFit="1" customWidth="1"/>
    <col min="12301" max="12301" width="8.140625" style="65" bestFit="1" customWidth="1"/>
    <col min="12302" max="12302" width="9.42578125" style="65" bestFit="1" customWidth="1"/>
    <col min="12303" max="12304" width="8.7109375" style="65" bestFit="1" customWidth="1"/>
    <col min="12305" max="12305" width="8.5703125" style="65" bestFit="1" customWidth="1"/>
    <col min="12306" max="12531" width="11.42578125" style="65"/>
    <col min="12532" max="12532" width="24.28515625" style="65" bestFit="1" customWidth="1"/>
    <col min="12533" max="12533" width="47" style="65" bestFit="1" customWidth="1"/>
    <col min="12534" max="12534" width="14.28515625" style="65" bestFit="1" customWidth="1"/>
    <col min="12535" max="12535" width="11.5703125" style="65" bestFit="1" customWidth="1"/>
    <col min="12536" max="12536" width="7.140625" style="65" bestFit="1" customWidth="1"/>
    <col min="12537" max="12537" width="9.42578125" style="65" bestFit="1" customWidth="1"/>
    <col min="12538" max="12538" width="7.7109375" style="65" bestFit="1" customWidth="1"/>
    <col min="12539" max="12542" width="7.85546875" style="65" customWidth="1"/>
    <col min="12543" max="12543" width="8.42578125" style="65" bestFit="1" customWidth="1"/>
    <col min="12544" max="12544" width="8.140625" style="65" customWidth="1"/>
    <col min="12545" max="12545" width="9.42578125" style="65" bestFit="1" customWidth="1"/>
    <col min="12546" max="12546" width="8.42578125" style="65" bestFit="1" customWidth="1"/>
    <col min="12547" max="12547" width="8.7109375" style="65" bestFit="1" customWidth="1"/>
    <col min="12548" max="12548" width="6.7109375" style="65" bestFit="1" customWidth="1"/>
    <col min="12549" max="12549" width="7.140625" style="65" bestFit="1" customWidth="1"/>
    <col min="12550" max="12550" width="9.42578125" style="65" bestFit="1" customWidth="1"/>
    <col min="12551" max="12551" width="7.7109375" style="65" bestFit="1" customWidth="1"/>
    <col min="12552" max="12554" width="7.7109375" style="65" customWidth="1"/>
    <col min="12555" max="12555" width="6.42578125" style="65" bestFit="1" customWidth="1"/>
    <col min="12556" max="12556" width="8.42578125" style="65" bestFit="1" customWidth="1"/>
    <col min="12557" max="12557" width="8.140625" style="65" bestFit="1" customWidth="1"/>
    <col min="12558" max="12558" width="9.42578125" style="65" bestFit="1" customWidth="1"/>
    <col min="12559" max="12560" width="8.7109375" style="65" bestFit="1" customWidth="1"/>
    <col min="12561" max="12561" width="8.5703125" style="65" bestFit="1" customWidth="1"/>
    <col min="12562" max="12787" width="11.42578125" style="65"/>
    <col min="12788" max="12788" width="24.28515625" style="65" bestFit="1" customWidth="1"/>
    <col min="12789" max="12789" width="47" style="65" bestFit="1" customWidth="1"/>
    <col min="12790" max="12790" width="14.28515625" style="65" bestFit="1" customWidth="1"/>
    <col min="12791" max="12791" width="11.5703125" style="65" bestFit="1" customWidth="1"/>
    <col min="12792" max="12792" width="7.140625" style="65" bestFit="1" customWidth="1"/>
    <col min="12793" max="12793" width="9.42578125" style="65" bestFit="1" customWidth="1"/>
    <col min="12794" max="12794" width="7.7109375" style="65" bestFit="1" customWidth="1"/>
    <col min="12795" max="12798" width="7.85546875" style="65" customWidth="1"/>
    <col min="12799" max="12799" width="8.42578125" style="65" bestFit="1" customWidth="1"/>
    <col min="12800" max="12800" width="8.140625" style="65" customWidth="1"/>
    <col min="12801" max="12801" width="9.42578125" style="65" bestFit="1" customWidth="1"/>
    <col min="12802" max="12802" width="8.42578125" style="65" bestFit="1" customWidth="1"/>
    <col min="12803" max="12803" width="8.7109375" style="65" bestFit="1" customWidth="1"/>
    <col min="12804" max="12804" width="6.7109375" style="65" bestFit="1" customWidth="1"/>
    <col min="12805" max="12805" width="7.140625" style="65" bestFit="1" customWidth="1"/>
    <col min="12806" max="12806" width="9.42578125" style="65" bestFit="1" customWidth="1"/>
    <col min="12807" max="12807" width="7.7109375" style="65" bestFit="1" customWidth="1"/>
    <col min="12808" max="12810" width="7.7109375" style="65" customWidth="1"/>
    <col min="12811" max="12811" width="6.42578125" style="65" bestFit="1" customWidth="1"/>
    <col min="12812" max="12812" width="8.42578125" style="65" bestFit="1" customWidth="1"/>
    <col min="12813" max="12813" width="8.140625" style="65" bestFit="1" customWidth="1"/>
    <col min="12814" max="12814" width="9.42578125" style="65" bestFit="1" customWidth="1"/>
    <col min="12815" max="12816" width="8.7109375" style="65" bestFit="1" customWidth="1"/>
    <col min="12817" max="12817" width="8.5703125" style="65" bestFit="1" customWidth="1"/>
    <col min="12818" max="13043" width="11.42578125" style="65"/>
    <col min="13044" max="13044" width="24.28515625" style="65" bestFit="1" customWidth="1"/>
    <col min="13045" max="13045" width="47" style="65" bestFit="1" customWidth="1"/>
    <col min="13046" max="13046" width="14.28515625" style="65" bestFit="1" customWidth="1"/>
    <col min="13047" max="13047" width="11.5703125" style="65" bestFit="1" customWidth="1"/>
    <col min="13048" max="13048" width="7.140625" style="65" bestFit="1" customWidth="1"/>
    <col min="13049" max="13049" width="9.42578125" style="65" bestFit="1" customWidth="1"/>
    <col min="13050" max="13050" width="7.7109375" style="65" bestFit="1" customWidth="1"/>
    <col min="13051" max="13054" width="7.85546875" style="65" customWidth="1"/>
    <col min="13055" max="13055" width="8.42578125" style="65" bestFit="1" customWidth="1"/>
    <col min="13056" max="13056" width="8.140625" style="65" customWidth="1"/>
    <col min="13057" max="13057" width="9.42578125" style="65" bestFit="1" customWidth="1"/>
    <col min="13058" max="13058" width="8.42578125" style="65" bestFit="1" customWidth="1"/>
    <col min="13059" max="13059" width="8.7109375" style="65" bestFit="1" customWidth="1"/>
    <col min="13060" max="13060" width="6.7109375" style="65" bestFit="1" customWidth="1"/>
    <col min="13061" max="13061" width="7.140625" style="65" bestFit="1" customWidth="1"/>
    <col min="13062" max="13062" width="9.42578125" style="65" bestFit="1" customWidth="1"/>
    <col min="13063" max="13063" width="7.7109375" style="65" bestFit="1" customWidth="1"/>
    <col min="13064" max="13066" width="7.7109375" style="65" customWidth="1"/>
    <col min="13067" max="13067" width="6.42578125" style="65" bestFit="1" customWidth="1"/>
    <col min="13068" max="13068" width="8.42578125" style="65" bestFit="1" customWidth="1"/>
    <col min="13069" max="13069" width="8.140625" style="65" bestFit="1" customWidth="1"/>
    <col min="13070" max="13070" width="9.42578125" style="65" bestFit="1" customWidth="1"/>
    <col min="13071" max="13072" width="8.7109375" style="65" bestFit="1" customWidth="1"/>
    <col min="13073" max="13073" width="8.5703125" style="65" bestFit="1" customWidth="1"/>
    <col min="13074" max="13299" width="11.42578125" style="65"/>
    <col min="13300" max="13300" width="24.28515625" style="65" bestFit="1" customWidth="1"/>
    <col min="13301" max="13301" width="47" style="65" bestFit="1" customWidth="1"/>
    <col min="13302" max="13302" width="14.28515625" style="65" bestFit="1" customWidth="1"/>
    <col min="13303" max="13303" width="11.5703125" style="65" bestFit="1" customWidth="1"/>
    <col min="13304" max="13304" width="7.140625" style="65" bestFit="1" customWidth="1"/>
    <col min="13305" max="13305" width="9.42578125" style="65" bestFit="1" customWidth="1"/>
    <col min="13306" max="13306" width="7.7109375" style="65" bestFit="1" customWidth="1"/>
    <col min="13307" max="13310" width="7.85546875" style="65" customWidth="1"/>
    <col min="13311" max="13311" width="8.42578125" style="65" bestFit="1" customWidth="1"/>
    <col min="13312" max="13312" width="8.140625" style="65" customWidth="1"/>
    <col min="13313" max="13313" width="9.42578125" style="65" bestFit="1" customWidth="1"/>
    <col min="13314" max="13314" width="8.42578125" style="65" bestFit="1" customWidth="1"/>
    <col min="13315" max="13315" width="8.7109375" style="65" bestFit="1" customWidth="1"/>
    <col min="13316" max="13316" width="6.7109375" style="65" bestFit="1" customWidth="1"/>
    <col min="13317" max="13317" width="7.140625" style="65" bestFit="1" customWidth="1"/>
    <col min="13318" max="13318" width="9.42578125" style="65" bestFit="1" customWidth="1"/>
    <col min="13319" max="13319" width="7.7109375" style="65" bestFit="1" customWidth="1"/>
    <col min="13320" max="13322" width="7.7109375" style="65" customWidth="1"/>
    <col min="13323" max="13323" width="6.42578125" style="65" bestFit="1" customWidth="1"/>
    <col min="13324" max="13324" width="8.42578125" style="65" bestFit="1" customWidth="1"/>
    <col min="13325" max="13325" width="8.140625" style="65" bestFit="1" customWidth="1"/>
    <col min="13326" max="13326" width="9.42578125" style="65" bestFit="1" customWidth="1"/>
    <col min="13327" max="13328" width="8.7109375" style="65" bestFit="1" customWidth="1"/>
    <col min="13329" max="13329" width="8.5703125" style="65" bestFit="1" customWidth="1"/>
    <col min="13330" max="13555" width="11.42578125" style="65"/>
    <col min="13556" max="13556" width="24.28515625" style="65" bestFit="1" customWidth="1"/>
    <col min="13557" max="13557" width="47" style="65" bestFit="1" customWidth="1"/>
    <col min="13558" max="13558" width="14.28515625" style="65" bestFit="1" customWidth="1"/>
    <col min="13559" max="13559" width="11.5703125" style="65" bestFit="1" customWidth="1"/>
    <col min="13560" max="13560" width="7.140625" style="65" bestFit="1" customWidth="1"/>
    <col min="13561" max="13561" width="9.42578125" style="65" bestFit="1" customWidth="1"/>
    <col min="13562" max="13562" width="7.7109375" style="65" bestFit="1" customWidth="1"/>
    <col min="13563" max="13566" width="7.85546875" style="65" customWidth="1"/>
    <col min="13567" max="13567" width="8.42578125" style="65" bestFit="1" customWidth="1"/>
    <col min="13568" max="13568" width="8.140625" style="65" customWidth="1"/>
    <col min="13569" max="13569" width="9.42578125" style="65" bestFit="1" customWidth="1"/>
    <col min="13570" max="13570" width="8.42578125" style="65" bestFit="1" customWidth="1"/>
    <col min="13571" max="13571" width="8.7109375" style="65" bestFit="1" customWidth="1"/>
    <col min="13572" max="13572" width="6.7109375" style="65" bestFit="1" customWidth="1"/>
    <col min="13573" max="13573" width="7.140625" style="65" bestFit="1" customWidth="1"/>
    <col min="13574" max="13574" width="9.42578125" style="65" bestFit="1" customWidth="1"/>
    <col min="13575" max="13575" width="7.7109375" style="65" bestFit="1" customWidth="1"/>
    <col min="13576" max="13578" width="7.7109375" style="65" customWidth="1"/>
    <col min="13579" max="13579" width="6.42578125" style="65" bestFit="1" customWidth="1"/>
    <col min="13580" max="13580" width="8.42578125" style="65" bestFit="1" customWidth="1"/>
    <col min="13581" max="13581" width="8.140625" style="65" bestFit="1" customWidth="1"/>
    <col min="13582" max="13582" width="9.42578125" style="65" bestFit="1" customWidth="1"/>
    <col min="13583" max="13584" width="8.7109375" style="65" bestFit="1" customWidth="1"/>
    <col min="13585" max="13585" width="8.5703125" style="65" bestFit="1" customWidth="1"/>
    <col min="13586" max="13811" width="11.42578125" style="65"/>
    <col min="13812" max="13812" width="24.28515625" style="65" bestFit="1" customWidth="1"/>
    <col min="13813" max="13813" width="47" style="65" bestFit="1" customWidth="1"/>
    <col min="13814" max="13814" width="14.28515625" style="65" bestFit="1" customWidth="1"/>
    <col min="13815" max="13815" width="11.5703125" style="65" bestFit="1" customWidth="1"/>
    <col min="13816" max="13816" width="7.140625" style="65" bestFit="1" customWidth="1"/>
    <col min="13817" max="13817" width="9.42578125" style="65" bestFit="1" customWidth="1"/>
    <col min="13818" max="13818" width="7.7109375" style="65" bestFit="1" customWidth="1"/>
    <col min="13819" max="13822" width="7.85546875" style="65" customWidth="1"/>
    <col min="13823" max="13823" width="8.42578125" style="65" bestFit="1" customWidth="1"/>
    <col min="13824" max="13824" width="8.140625" style="65" customWidth="1"/>
    <col min="13825" max="13825" width="9.42578125" style="65" bestFit="1" customWidth="1"/>
    <col min="13826" max="13826" width="8.42578125" style="65" bestFit="1" customWidth="1"/>
    <col min="13827" max="13827" width="8.7109375" style="65" bestFit="1" customWidth="1"/>
    <col min="13828" max="13828" width="6.7109375" style="65" bestFit="1" customWidth="1"/>
    <col min="13829" max="13829" width="7.140625" style="65" bestFit="1" customWidth="1"/>
    <col min="13830" max="13830" width="9.42578125" style="65" bestFit="1" customWidth="1"/>
    <col min="13831" max="13831" width="7.7109375" style="65" bestFit="1" customWidth="1"/>
    <col min="13832" max="13834" width="7.7109375" style="65" customWidth="1"/>
    <col min="13835" max="13835" width="6.42578125" style="65" bestFit="1" customWidth="1"/>
    <col min="13836" max="13836" width="8.42578125" style="65" bestFit="1" customWidth="1"/>
    <col min="13837" max="13837" width="8.140625" style="65" bestFit="1" customWidth="1"/>
    <col min="13838" max="13838" width="9.42578125" style="65" bestFit="1" customWidth="1"/>
    <col min="13839" max="13840" width="8.7109375" style="65" bestFit="1" customWidth="1"/>
    <col min="13841" max="13841" width="8.5703125" style="65" bestFit="1" customWidth="1"/>
    <col min="13842" max="14067" width="11.42578125" style="65"/>
    <col min="14068" max="14068" width="24.28515625" style="65" bestFit="1" customWidth="1"/>
    <col min="14069" max="14069" width="47" style="65" bestFit="1" customWidth="1"/>
    <col min="14070" max="14070" width="14.28515625" style="65" bestFit="1" customWidth="1"/>
    <col min="14071" max="14071" width="11.5703125" style="65" bestFit="1" customWidth="1"/>
    <col min="14072" max="14072" width="7.140625" style="65" bestFit="1" customWidth="1"/>
    <col min="14073" max="14073" width="9.42578125" style="65" bestFit="1" customWidth="1"/>
    <col min="14074" max="14074" width="7.7109375" style="65" bestFit="1" customWidth="1"/>
    <col min="14075" max="14078" width="7.85546875" style="65" customWidth="1"/>
    <col min="14079" max="14079" width="8.42578125" style="65" bestFit="1" customWidth="1"/>
    <col min="14080" max="14080" width="8.140625" style="65" customWidth="1"/>
    <col min="14081" max="14081" width="9.42578125" style="65" bestFit="1" customWidth="1"/>
    <col min="14082" max="14082" width="8.42578125" style="65" bestFit="1" customWidth="1"/>
    <col min="14083" max="14083" width="8.7109375" style="65" bestFit="1" customWidth="1"/>
    <col min="14084" max="14084" width="6.7109375" style="65" bestFit="1" customWidth="1"/>
    <col min="14085" max="14085" width="7.140625" style="65" bestFit="1" customWidth="1"/>
    <col min="14086" max="14086" width="9.42578125" style="65" bestFit="1" customWidth="1"/>
    <col min="14087" max="14087" width="7.7109375" style="65" bestFit="1" customWidth="1"/>
    <col min="14088" max="14090" width="7.7109375" style="65" customWidth="1"/>
    <col min="14091" max="14091" width="6.42578125" style="65" bestFit="1" customWidth="1"/>
    <col min="14092" max="14092" width="8.42578125" style="65" bestFit="1" customWidth="1"/>
    <col min="14093" max="14093" width="8.140625" style="65" bestFit="1" customWidth="1"/>
    <col min="14094" max="14094" width="9.42578125" style="65" bestFit="1" customWidth="1"/>
    <col min="14095" max="14096" width="8.7109375" style="65" bestFit="1" customWidth="1"/>
    <col min="14097" max="14097" width="8.5703125" style="65" bestFit="1" customWidth="1"/>
    <col min="14098" max="14323" width="11.42578125" style="65"/>
    <col min="14324" max="14324" width="24.28515625" style="65" bestFit="1" customWidth="1"/>
    <col min="14325" max="14325" width="47" style="65" bestFit="1" customWidth="1"/>
    <col min="14326" max="14326" width="14.28515625" style="65" bestFit="1" customWidth="1"/>
    <col min="14327" max="14327" width="11.5703125" style="65" bestFit="1" customWidth="1"/>
    <col min="14328" max="14328" width="7.140625" style="65" bestFit="1" customWidth="1"/>
    <col min="14329" max="14329" width="9.42578125" style="65" bestFit="1" customWidth="1"/>
    <col min="14330" max="14330" width="7.7109375" style="65" bestFit="1" customWidth="1"/>
    <col min="14331" max="14334" width="7.85546875" style="65" customWidth="1"/>
    <col min="14335" max="14335" width="8.42578125" style="65" bestFit="1" customWidth="1"/>
    <col min="14336" max="14336" width="8.140625" style="65" customWidth="1"/>
    <col min="14337" max="14337" width="9.42578125" style="65" bestFit="1" customWidth="1"/>
    <col min="14338" max="14338" width="8.42578125" style="65" bestFit="1" customWidth="1"/>
    <col min="14339" max="14339" width="8.7109375" style="65" bestFit="1" customWidth="1"/>
    <col min="14340" max="14340" width="6.7109375" style="65" bestFit="1" customWidth="1"/>
    <col min="14341" max="14341" width="7.140625" style="65" bestFit="1" customWidth="1"/>
    <col min="14342" max="14342" width="9.42578125" style="65" bestFit="1" customWidth="1"/>
    <col min="14343" max="14343" width="7.7109375" style="65" bestFit="1" customWidth="1"/>
    <col min="14344" max="14346" width="7.7109375" style="65" customWidth="1"/>
    <col min="14347" max="14347" width="6.42578125" style="65" bestFit="1" customWidth="1"/>
    <col min="14348" max="14348" width="8.42578125" style="65" bestFit="1" customWidth="1"/>
    <col min="14349" max="14349" width="8.140625" style="65" bestFit="1" customWidth="1"/>
    <col min="14350" max="14350" width="9.42578125" style="65" bestFit="1" customWidth="1"/>
    <col min="14351" max="14352" width="8.7109375" style="65" bestFit="1" customWidth="1"/>
    <col min="14353" max="14353" width="8.5703125" style="65" bestFit="1" customWidth="1"/>
    <col min="14354" max="14579" width="11.42578125" style="65"/>
    <col min="14580" max="14580" width="24.28515625" style="65" bestFit="1" customWidth="1"/>
    <col min="14581" max="14581" width="47" style="65" bestFit="1" customWidth="1"/>
    <col min="14582" max="14582" width="14.28515625" style="65" bestFit="1" customWidth="1"/>
    <col min="14583" max="14583" width="11.5703125" style="65" bestFit="1" customWidth="1"/>
    <col min="14584" max="14584" width="7.140625" style="65" bestFit="1" customWidth="1"/>
    <col min="14585" max="14585" width="9.42578125" style="65" bestFit="1" customWidth="1"/>
    <col min="14586" max="14586" width="7.7109375" style="65" bestFit="1" customWidth="1"/>
    <col min="14587" max="14590" width="7.85546875" style="65" customWidth="1"/>
    <col min="14591" max="14591" width="8.42578125" style="65" bestFit="1" customWidth="1"/>
    <col min="14592" max="14592" width="8.140625" style="65" customWidth="1"/>
    <col min="14593" max="14593" width="9.42578125" style="65" bestFit="1" customWidth="1"/>
    <col min="14594" max="14594" width="8.42578125" style="65" bestFit="1" customWidth="1"/>
    <col min="14595" max="14595" width="8.7109375" style="65" bestFit="1" customWidth="1"/>
    <col min="14596" max="14596" width="6.7109375" style="65" bestFit="1" customWidth="1"/>
    <col min="14597" max="14597" width="7.140625" style="65" bestFit="1" customWidth="1"/>
    <col min="14598" max="14598" width="9.42578125" style="65" bestFit="1" customWidth="1"/>
    <col min="14599" max="14599" width="7.7109375" style="65" bestFit="1" customWidth="1"/>
    <col min="14600" max="14602" width="7.7109375" style="65" customWidth="1"/>
    <col min="14603" max="14603" width="6.42578125" style="65" bestFit="1" customWidth="1"/>
    <col min="14604" max="14604" width="8.42578125" style="65" bestFit="1" customWidth="1"/>
    <col min="14605" max="14605" width="8.140625" style="65" bestFit="1" customWidth="1"/>
    <col min="14606" max="14606" width="9.42578125" style="65" bestFit="1" customWidth="1"/>
    <col min="14607" max="14608" width="8.7109375" style="65" bestFit="1" customWidth="1"/>
    <col min="14609" max="14609" width="8.5703125" style="65" bestFit="1" customWidth="1"/>
    <col min="14610" max="14835" width="11.42578125" style="65"/>
    <col min="14836" max="14836" width="24.28515625" style="65" bestFit="1" customWidth="1"/>
    <col min="14837" max="14837" width="47" style="65" bestFit="1" customWidth="1"/>
    <col min="14838" max="14838" width="14.28515625" style="65" bestFit="1" customWidth="1"/>
    <col min="14839" max="14839" width="11.5703125" style="65" bestFit="1" customWidth="1"/>
    <col min="14840" max="14840" width="7.140625" style="65" bestFit="1" customWidth="1"/>
    <col min="14841" max="14841" width="9.42578125" style="65" bestFit="1" customWidth="1"/>
    <col min="14842" max="14842" width="7.7109375" style="65" bestFit="1" customWidth="1"/>
    <col min="14843" max="14846" width="7.85546875" style="65" customWidth="1"/>
    <col min="14847" max="14847" width="8.42578125" style="65" bestFit="1" customWidth="1"/>
    <col min="14848" max="14848" width="8.140625" style="65" customWidth="1"/>
    <col min="14849" max="14849" width="9.42578125" style="65" bestFit="1" customWidth="1"/>
    <col min="14850" max="14850" width="8.42578125" style="65" bestFit="1" customWidth="1"/>
    <col min="14851" max="14851" width="8.7109375" style="65" bestFit="1" customWidth="1"/>
    <col min="14852" max="14852" width="6.7109375" style="65" bestFit="1" customWidth="1"/>
    <col min="14853" max="14853" width="7.140625" style="65" bestFit="1" customWidth="1"/>
    <col min="14854" max="14854" width="9.42578125" style="65" bestFit="1" customWidth="1"/>
    <col min="14855" max="14855" width="7.7109375" style="65" bestFit="1" customWidth="1"/>
    <col min="14856" max="14858" width="7.7109375" style="65" customWidth="1"/>
    <col min="14859" max="14859" width="6.42578125" style="65" bestFit="1" customWidth="1"/>
    <col min="14860" max="14860" width="8.42578125" style="65" bestFit="1" customWidth="1"/>
    <col min="14861" max="14861" width="8.140625" style="65" bestFit="1" customWidth="1"/>
    <col min="14862" max="14862" width="9.42578125" style="65" bestFit="1" customWidth="1"/>
    <col min="14863" max="14864" width="8.7109375" style="65" bestFit="1" customWidth="1"/>
    <col min="14865" max="14865" width="8.5703125" style="65" bestFit="1" customWidth="1"/>
    <col min="14866" max="15091" width="11.42578125" style="65"/>
    <col min="15092" max="15092" width="24.28515625" style="65" bestFit="1" customWidth="1"/>
    <col min="15093" max="15093" width="47" style="65" bestFit="1" customWidth="1"/>
    <col min="15094" max="15094" width="14.28515625" style="65" bestFit="1" customWidth="1"/>
    <col min="15095" max="15095" width="11.5703125" style="65" bestFit="1" customWidth="1"/>
    <col min="15096" max="15096" width="7.140625" style="65" bestFit="1" customWidth="1"/>
    <col min="15097" max="15097" width="9.42578125" style="65" bestFit="1" customWidth="1"/>
    <col min="15098" max="15098" width="7.7109375" style="65" bestFit="1" customWidth="1"/>
    <col min="15099" max="15102" width="7.85546875" style="65" customWidth="1"/>
    <col min="15103" max="15103" width="8.42578125" style="65" bestFit="1" customWidth="1"/>
    <col min="15104" max="15104" width="8.140625" style="65" customWidth="1"/>
    <col min="15105" max="15105" width="9.42578125" style="65" bestFit="1" customWidth="1"/>
    <col min="15106" max="15106" width="8.42578125" style="65" bestFit="1" customWidth="1"/>
    <col min="15107" max="15107" width="8.7109375" style="65" bestFit="1" customWidth="1"/>
    <col min="15108" max="15108" width="6.7109375" style="65" bestFit="1" customWidth="1"/>
    <col min="15109" max="15109" width="7.140625" style="65" bestFit="1" customWidth="1"/>
    <col min="15110" max="15110" width="9.42578125" style="65" bestFit="1" customWidth="1"/>
    <col min="15111" max="15111" width="7.7109375" style="65" bestFit="1" customWidth="1"/>
    <col min="15112" max="15114" width="7.7109375" style="65" customWidth="1"/>
    <col min="15115" max="15115" width="6.42578125" style="65" bestFit="1" customWidth="1"/>
    <col min="15116" max="15116" width="8.42578125" style="65" bestFit="1" customWidth="1"/>
    <col min="15117" max="15117" width="8.140625" style="65" bestFit="1" customWidth="1"/>
    <col min="15118" max="15118" width="9.42578125" style="65" bestFit="1" customWidth="1"/>
    <col min="15119" max="15120" width="8.7109375" style="65" bestFit="1" customWidth="1"/>
    <col min="15121" max="15121" width="8.5703125" style="65" bestFit="1" customWidth="1"/>
    <col min="15122" max="15347" width="11.42578125" style="65"/>
    <col min="15348" max="15348" width="24.28515625" style="65" bestFit="1" customWidth="1"/>
    <col min="15349" max="15349" width="47" style="65" bestFit="1" customWidth="1"/>
    <col min="15350" max="15350" width="14.28515625" style="65" bestFit="1" customWidth="1"/>
    <col min="15351" max="15351" width="11.5703125" style="65" bestFit="1" customWidth="1"/>
    <col min="15352" max="15352" width="7.140625" style="65" bestFit="1" customWidth="1"/>
    <col min="15353" max="15353" width="9.42578125" style="65" bestFit="1" customWidth="1"/>
    <col min="15354" max="15354" width="7.7109375" style="65" bestFit="1" customWidth="1"/>
    <col min="15355" max="15358" width="7.85546875" style="65" customWidth="1"/>
    <col min="15359" max="15359" width="8.42578125" style="65" bestFit="1" customWidth="1"/>
    <col min="15360" max="15360" width="8.140625" style="65" customWidth="1"/>
    <col min="15361" max="15361" width="9.42578125" style="65" bestFit="1" customWidth="1"/>
    <col min="15362" max="15362" width="8.42578125" style="65" bestFit="1" customWidth="1"/>
    <col min="15363" max="15363" width="8.7109375" style="65" bestFit="1" customWidth="1"/>
    <col min="15364" max="15364" width="6.7109375" style="65" bestFit="1" customWidth="1"/>
    <col min="15365" max="15365" width="7.140625" style="65" bestFit="1" customWidth="1"/>
    <col min="15366" max="15366" width="9.42578125" style="65" bestFit="1" customWidth="1"/>
    <col min="15367" max="15367" width="7.7109375" style="65" bestFit="1" customWidth="1"/>
    <col min="15368" max="15370" width="7.7109375" style="65" customWidth="1"/>
    <col min="15371" max="15371" width="6.42578125" style="65" bestFit="1" customWidth="1"/>
    <col min="15372" max="15372" width="8.42578125" style="65" bestFit="1" customWidth="1"/>
    <col min="15373" max="15373" width="8.140625" style="65" bestFit="1" customWidth="1"/>
    <col min="15374" max="15374" width="9.42578125" style="65" bestFit="1" customWidth="1"/>
    <col min="15375" max="15376" width="8.7109375" style="65" bestFit="1" customWidth="1"/>
    <col min="15377" max="15377" width="8.5703125" style="65" bestFit="1" customWidth="1"/>
    <col min="15378" max="15603" width="11.42578125" style="65"/>
    <col min="15604" max="15604" width="24.28515625" style="65" bestFit="1" customWidth="1"/>
    <col min="15605" max="15605" width="47" style="65" bestFit="1" customWidth="1"/>
    <col min="15606" max="15606" width="14.28515625" style="65" bestFit="1" customWidth="1"/>
    <col min="15607" max="15607" width="11.5703125" style="65" bestFit="1" customWidth="1"/>
    <col min="15608" max="15608" width="7.140625" style="65" bestFit="1" customWidth="1"/>
    <col min="15609" max="15609" width="9.42578125" style="65" bestFit="1" customWidth="1"/>
    <col min="15610" max="15610" width="7.7109375" style="65" bestFit="1" customWidth="1"/>
    <col min="15611" max="15614" width="7.85546875" style="65" customWidth="1"/>
    <col min="15615" max="15615" width="8.42578125" style="65" bestFit="1" customWidth="1"/>
    <col min="15616" max="15616" width="8.140625" style="65" customWidth="1"/>
    <col min="15617" max="15617" width="9.42578125" style="65" bestFit="1" customWidth="1"/>
    <col min="15618" max="15618" width="8.42578125" style="65" bestFit="1" customWidth="1"/>
    <col min="15619" max="15619" width="8.7109375" style="65" bestFit="1" customWidth="1"/>
    <col min="15620" max="15620" width="6.7109375" style="65" bestFit="1" customWidth="1"/>
    <col min="15621" max="15621" width="7.140625" style="65" bestFit="1" customWidth="1"/>
    <col min="15622" max="15622" width="9.42578125" style="65" bestFit="1" customWidth="1"/>
    <col min="15623" max="15623" width="7.7109375" style="65" bestFit="1" customWidth="1"/>
    <col min="15624" max="15626" width="7.7109375" style="65" customWidth="1"/>
    <col min="15627" max="15627" width="6.42578125" style="65" bestFit="1" customWidth="1"/>
    <col min="15628" max="15628" width="8.42578125" style="65" bestFit="1" customWidth="1"/>
    <col min="15629" max="15629" width="8.140625" style="65" bestFit="1" customWidth="1"/>
    <col min="15630" max="15630" width="9.42578125" style="65" bestFit="1" customWidth="1"/>
    <col min="15631" max="15632" width="8.7109375" style="65" bestFit="1" customWidth="1"/>
    <col min="15633" max="15633" width="8.5703125" style="65" bestFit="1" customWidth="1"/>
    <col min="15634" max="15859" width="11.42578125" style="65"/>
    <col min="15860" max="15860" width="24.28515625" style="65" bestFit="1" customWidth="1"/>
    <col min="15861" max="15861" width="47" style="65" bestFit="1" customWidth="1"/>
    <col min="15862" max="15862" width="14.28515625" style="65" bestFit="1" customWidth="1"/>
    <col min="15863" max="15863" width="11.5703125" style="65" bestFit="1" customWidth="1"/>
    <col min="15864" max="15864" width="7.140625" style="65" bestFit="1" customWidth="1"/>
    <col min="15865" max="15865" width="9.42578125" style="65" bestFit="1" customWidth="1"/>
    <col min="15866" max="15866" width="7.7109375" style="65" bestFit="1" customWidth="1"/>
    <col min="15867" max="15870" width="7.85546875" style="65" customWidth="1"/>
    <col min="15871" max="15871" width="8.42578125" style="65" bestFit="1" customWidth="1"/>
    <col min="15872" max="15872" width="8.140625" style="65" customWidth="1"/>
    <col min="15873" max="15873" width="9.42578125" style="65" bestFit="1" customWidth="1"/>
    <col min="15874" max="15874" width="8.42578125" style="65" bestFit="1" customWidth="1"/>
    <col min="15875" max="15875" width="8.7109375" style="65" bestFit="1" customWidth="1"/>
    <col min="15876" max="15876" width="6.7109375" style="65" bestFit="1" customWidth="1"/>
    <col min="15877" max="15877" width="7.140625" style="65" bestFit="1" customWidth="1"/>
    <col min="15878" max="15878" width="9.42578125" style="65" bestFit="1" customWidth="1"/>
    <col min="15879" max="15879" width="7.7109375" style="65" bestFit="1" customWidth="1"/>
    <col min="15880" max="15882" width="7.7109375" style="65" customWidth="1"/>
    <col min="15883" max="15883" width="6.42578125" style="65" bestFit="1" customWidth="1"/>
    <col min="15884" max="15884" width="8.42578125" style="65" bestFit="1" customWidth="1"/>
    <col min="15885" max="15885" width="8.140625" style="65" bestFit="1" customWidth="1"/>
    <col min="15886" max="15886" width="9.42578125" style="65" bestFit="1" customWidth="1"/>
    <col min="15887" max="15888" width="8.7109375" style="65" bestFit="1" customWidth="1"/>
    <col min="15889" max="15889" width="8.5703125" style="65" bestFit="1" customWidth="1"/>
    <col min="15890" max="16115" width="11.42578125" style="65"/>
    <col min="16116" max="16116" width="24.28515625" style="65" bestFit="1" customWidth="1"/>
    <col min="16117" max="16117" width="47" style="65" bestFit="1" customWidth="1"/>
    <col min="16118" max="16118" width="14.28515625" style="65" bestFit="1" customWidth="1"/>
    <col min="16119" max="16119" width="11.5703125" style="65" bestFit="1" customWidth="1"/>
    <col min="16120" max="16120" width="7.140625" style="65" bestFit="1" customWidth="1"/>
    <col min="16121" max="16121" width="9.42578125" style="65" bestFit="1" customWidth="1"/>
    <col min="16122" max="16122" width="7.7109375" style="65" bestFit="1" customWidth="1"/>
    <col min="16123" max="16126" width="7.85546875" style="65" customWidth="1"/>
    <col min="16127" max="16127" width="8.42578125" style="65" bestFit="1" customWidth="1"/>
    <col min="16128" max="16128" width="8.140625" style="65" customWidth="1"/>
    <col min="16129" max="16129" width="9.42578125" style="65" bestFit="1" customWidth="1"/>
    <col min="16130" max="16130" width="8.42578125" style="65" bestFit="1" customWidth="1"/>
    <col min="16131" max="16131" width="8.7109375" style="65" bestFit="1" customWidth="1"/>
    <col min="16132" max="16132" width="6.7109375" style="65" bestFit="1" customWidth="1"/>
    <col min="16133" max="16133" width="7.140625" style="65" bestFit="1" customWidth="1"/>
    <col min="16134" max="16134" width="9.42578125" style="65" bestFit="1" customWidth="1"/>
    <col min="16135" max="16135" width="7.7109375" style="65" bestFit="1" customWidth="1"/>
    <col min="16136" max="16138" width="7.7109375" style="65" customWidth="1"/>
    <col min="16139" max="16139" width="6.42578125" style="65" bestFit="1" customWidth="1"/>
    <col min="16140" max="16140" width="8.42578125" style="65" bestFit="1" customWidth="1"/>
    <col min="16141" max="16141" width="8.140625" style="65" bestFit="1" customWidth="1"/>
    <col min="16142" max="16142" width="9.42578125" style="65" bestFit="1" customWidth="1"/>
    <col min="16143" max="16144" width="8.7109375" style="65" bestFit="1" customWidth="1"/>
    <col min="16145" max="16145" width="8.5703125" style="65" bestFit="1" customWidth="1"/>
    <col min="16146" max="16384" width="11.42578125" style="65"/>
  </cols>
  <sheetData>
    <row r="1" spans="1:18" ht="73.5" customHeight="1" thickTop="1" thickBot="1" x14ac:dyDescent="0.3">
      <c r="A1" s="427" t="s">
        <v>0</v>
      </c>
      <c r="B1" s="430" t="s">
        <v>1</v>
      </c>
      <c r="C1" s="433" t="s">
        <v>2</v>
      </c>
      <c r="D1" s="435" t="s">
        <v>3</v>
      </c>
      <c r="E1" s="425" t="s">
        <v>4</v>
      </c>
      <c r="F1" s="426"/>
      <c r="G1" s="426"/>
      <c r="H1" s="426"/>
      <c r="I1" s="426"/>
      <c r="J1" s="426"/>
      <c r="K1" s="426"/>
      <c r="L1" s="426"/>
      <c r="M1" s="426"/>
      <c r="N1" s="426"/>
      <c r="O1" s="426"/>
      <c r="P1" s="426"/>
      <c r="Q1" s="426"/>
      <c r="R1" s="67"/>
    </row>
    <row r="2" spans="1:18" ht="15" customHeight="1" thickTop="1" x14ac:dyDescent="0.25">
      <c r="A2" s="428"/>
      <c r="B2" s="431"/>
      <c r="C2" s="434"/>
      <c r="D2" s="436"/>
      <c r="E2" s="417" t="s">
        <v>5</v>
      </c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68" t="s">
        <v>6</v>
      </c>
    </row>
    <row r="3" spans="1:18" ht="15" customHeight="1" x14ac:dyDescent="0.25">
      <c r="A3" s="428"/>
      <c r="B3" s="431"/>
      <c r="C3" s="434"/>
      <c r="D3" s="436"/>
      <c r="E3" s="419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0"/>
      <c r="R3" s="69"/>
    </row>
    <row r="4" spans="1:18" ht="15" customHeight="1" x14ac:dyDescent="0.25">
      <c r="A4" s="428"/>
      <c r="B4" s="431"/>
      <c r="C4" s="434"/>
      <c r="D4" s="436"/>
      <c r="E4" s="419"/>
      <c r="F4" s="420"/>
      <c r="G4" s="420"/>
      <c r="H4" s="420"/>
      <c r="I4" s="420"/>
      <c r="J4" s="420"/>
      <c r="K4" s="420"/>
      <c r="L4" s="420"/>
      <c r="M4" s="420"/>
      <c r="N4" s="420"/>
      <c r="O4" s="420"/>
      <c r="P4" s="420"/>
      <c r="Q4" s="420"/>
      <c r="R4" s="69"/>
    </row>
    <row r="5" spans="1:18" ht="15" customHeight="1" x14ac:dyDescent="0.25">
      <c r="A5" s="428"/>
      <c r="B5" s="431"/>
      <c r="C5" s="434"/>
      <c r="D5" s="436"/>
      <c r="E5" s="419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0"/>
      <c r="Q5" s="420"/>
      <c r="R5" s="69"/>
    </row>
    <row r="6" spans="1:18" ht="15" customHeight="1" x14ac:dyDescent="0.25">
      <c r="A6" s="428"/>
      <c r="B6" s="431"/>
      <c r="C6" s="434"/>
      <c r="D6" s="436"/>
      <c r="E6" s="419"/>
      <c r="F6" s="420"/>
      <c r="G6" s="420"/>
      <c r="H6" s="420"/>
      <c r="I6" s="420"/>
      <c r="J6" s="420"/>
      <c r="K6" s="420"/>
      <c r="L6" s="420"/>
      <c r="M6" s="420"/>
      <c r="N6" s="420"/>
      <c r="O6" s="420"/>
      <c r="P6" s="420"/>
      <c r="Q6" s="420"/>
      <c r="R6" s="69"/>
    </row>
    <row r="7" spans="1:18" ht="15" customHeight="1" x14ac:dyDescent="0.25">
      <c r="A7" s="428"/>
      <c r="B7" s="431"/>
      <c r="C7" s="434"/>
      <c r="D7" s="436"/>
      <c r="E7" s="419"/>
      <c r="F7" s="420"/>
      <c r="G7" s="420"/>
      <c r="H7" s="420"/>
      <c r="I7" s="420"/>
      <c r="J7" s="420"/>
      <c r="K7" s="420"/>
      <c r="L7" s="420"/>
      <c r="M7" s="420"/>
      <c r="N7" s="420"/>
      <c r="O7" s="420"/>
      <c r="P7" s="420"/>
      <c r="Q7" s="420"/>
      <c r="R7" s="69"/>
    </row>
    <row r="8" spans="1:18" ht="15" customHeight="1" x14ac:dyDescent="0.25">
      <c r="A8" s="428"/>
      <c r="B8" s="431"/>
      <c r="C8" s="434"/>
      <c r="D8" s="436"/>
      <c r="E8" s="419"/>
      <c r="F8" s="420"/>
      <c r="G8" s="420"/>
      <c r="H8" s="420"/>
      <c r="I8" s="420"/>
      <c r="J8" s="420"/>
      <c r="K8" s="420"/>
      <c r="L8" s="420"/>
      <c r="M8" s="420"/>
      <c r="N8" s="420"/>
      <c r="O8" s="420"/>
      <c r="P8" s="420"/>
      <c r="Q8" s="420"/>
      <c r="R8" s="69"/>
    </row>
    <row r="9" spans="1:18" ht="15.75" customHeight="1" thickBot="1" x14ac:dyDescent="0.3">
      <c r="A9" s="428"/>
      <c r="B9" s="431"/>
      <c r="C9" s="434"/>
      <c r="D9" s="436"/>
      <c r="E9" s="421"/>
      <c r="F9" s="422"/>
      <c r="G9" s="422"/>
      <c r="H9" s="422"/>
      <c r="I9" s="422"/>
      <c r="J9" s="422"/>
      <c r="K9" s="422"/>
      <c r="L9" s="422"/>
      <c r="M9" s="422"/>
      <c r="N9" s="422"/>
      <c r="O9" s="422"/>
      <c r="P9" s="422"/>
      <c r="Q9" s="422"/>
      <c r="R9" s="70"/>
    </row>
    <row r="10" spans="1:18" ht="94.5" customHeight="1" thickTop="1" thickBot="1" x14ac:dyDescent="0.3">
      <c r="A10" s="429"/>
      <c r="B10" s="432"/>
      <c r="C10" s="434"/>
      <c r="D10" s="437"/>
      <c r="E10" s="423" t="s">
        <v>231</v>
      </c>
      <c r="F10" s="423"/>
      <c r="G10" s="423"/>
      <c r="H10" s="423"/>
      <c r="I10" s="423"/>
      <c r="J10" s="423"/>
      <c r="K10" s="423"/>
      <c r="L10" s="423"/>
      <c r="M10" s="423"/>
      <c r="N10" s="423"/>
      <c r="O10" s="423"/>
      <c r="P10" s="423"/>
      <c r="Q10" s="424"/>
      <c r="R10" s="71" t="s">
        <v>363</v>
      </c>
    </row>
    <row r="11" spans="1:18" ht="18.75" customHeight="1" x14ac:dyDescent="0.25">
      <c r="A11" s="179"/>
      <c r="B11" s="72"/>
      <c r="C11" s="434"/>
      <c r="D11" s="73" t="s">
        <v>7</v>
      </c>
      <c r="E11" s="74" t="s">
        <v>8</v>
      </c>
      <c r="F11" s="74" t="s">
        <v>9</v>
      </c>
      <c r="G11" s="74" t="s">
        <v>10</v>
      </c>
      <c r="H11" s="75" t="s">
        <v>11</v>
      </c>
      <c r="I11" s="74" t="s">
        <v>12</v>
      </c>
      <c r="J11" s="74" t="s">
        <v>13</v>
      </c>
      <c r="K11" s="74" t="s">
        <v>14</v>
      </c>
      <c r="L11" s="74" t="s">
        <v>15</v>
      </c>
      <c r="M11" s="74" t="s">
        <v>16</v>
      </c>
      <c r="N11" s="74" t="s">
        <v>17</v>
      </c>
      <c r="O11" s="74" t="s">
        <v>18</v>
      </c>
      <c r="P11" s="74" t="s">
        <v>19</v>
      </c>
      <c r="Q11" s="76" t="s">
        <v>20</v>
      </c>
      <c r="R11" s="77" t="s">
        <v>20</v>
      </c>
    </row>
    <row r="12" spans="1:18" ht="39" x14ac:dyDescent="0.25">
      <c r="A12" s="78" t="s">
        <v>21</v>
      </c>
      <c r="B12" s="253" t="s">
        <v>269</v>
      </c>
      <c r="C12" s="79"/>
      <c r="D12" s="321"/>
      <c r="E12" s="372"/>
      <c r="F12" s="372">
        <v>1</v>
      </c>
      <c r="G12" s="372"/>
      <c r="H12" s="372">
        <v>1</v>
      </c>
      <c r="I12" s="372">
        <v>2</v>
      </c>
      <c r="J12" s="372"/>
      <c r="K12" s="372">
        <v>1</v>
      </c>
      <c r="L12" s="372">
        <v>0</v>
      </c>
      <c r="M12" s="373">
        <v>1</v>
      </c>
      <c r="N12" s="373">
        <v>1</v>
      </c>
      <c r="O12" s="373"/>
      <c r="P12" s="373"/>
      <c r="Q12" s="80">
        <f>SUM(E12:P12)</f>
        <v>7</v>
      </c>
      <c r="R12" s="605">
        <v>27</v>
      </c>
    </row>
    <row r="13" spans="1:18" ht="39" x14ac:dyDescent="0.25">
      <c r="A13" s="78" t="s">
        <v>21</v>
      </c>
      <c r="B13" s="253" t="s">
        <v>270</v>
      </c>
      <c r="C13" s="79"/>
      <c r="D13" s="79"/>
      <c r="E13" s="372">
        <v>3</v>
      </c>
      <c r="F13" s="372"/>
      <c r="G13" s="372">
        <v>3</v>
      </c>
      <c r="H13" s="372">
        <v>2</v>
      </c>
      <c r="I13" s="372">
        <v>0</v>
      </c>
      <c r="J13" s="372"/>
      <c r="K13" s="372">
        <v>4</v>
      </c>
      <c r="L13" s="372">
        <v>1</v>
      </c>
      <c r="M13" s="373">
        <v>3</v>
      </c>
      <c r="N13" s="373"/>
      <c r="O13" s="373"/>
      <c r="P13" s="373"/>
      <c r="Q13" s="80">
        <f>SUM(E13:P13)</f>
        <v>16</v>
      </c>
      <c r="R13" s="605">
        <v>15</v>
      </c>
    </row>
    <row r="14" spans="1:18" s="272" customFormat="1" ht="39" x14ac:dyDescent="0.25">
      <c r="A14" s="269" t="s">
        <v>21</v>
      </c>
      <c r="B14" s="254" t="s">
        <v>271</v>
      </c>
      <c r="C14" s="83"/>
      <c r="D14" s="83"/>
      <c r="E14" s="374"/>
      <c r="F14" s="374"/>
      <c r="G14" s="374"/>
      <c r="H14" s="374"/>
      <c r="I14" s="374">
        <v>1</v>
      </c>
      <c r="J14" s="374">
        <v>1</v>
      </c>
      <c r="K14" s="374">
        <v>2</v>
      </c>
      <c r="L14" s="374">
        <v>5</v>
      </c>
      <c r="M14" s="375"/>
      <c r="N14" s="375">
        <v>4</v>
      </c>
      <c r="O14" s="375"/>
      <c r="P14" s="375"/>
      <c r="Q14" s="270">
        <f>SUM(E14:P14)</f>
        <v>13</v>
      </c>
      <c r="R14" s="606">
        <v>20</v>
      </c>
    </row>
    <row r="15" spans="1:18" ht="39" x14ac:dyDescent="0.25">
      <c r="A15" s="78" t="s">
        <v>21</v>
      </c>
      <c r="B15" s="253" t="s">
        <v>272</v>
      </c>
      <c r="C15" s="79"/>
      <c r="D15" s="79"/>
      <c r="E15" s="372">
        <v>0</v>
      </c>
      <c r="F15" s="372"/>
      <c r="G15" s="372">
        <v>1</v>
      </c>
      <c r="H15" s="372"/>
      <c r="I15" s="372">
        <v>2</v>
      </c>
      <c r="J15" s="372">
        <v>0</v>
      </c>
      <c r="K15" s="372">
        <v>3</v>
      </c>
      <c r="L15" s="372">
        <v>5</v>
      </c>
      <c r="M15" s="373"/>
      <c r="N15" s="373">
        <v>8</v>
      </c>
      <c r="O15" s="373"/>
      <c r="P15" s="373"/>
      <c r="Q15" s="82">
        <f t="shared" ref="Q15:Q25" si="0">SUM(E15:P15)</f>
        <v>19</v>
      </c>
      <c r="R15" s="605">
        <v>26</v>
      </c>
    </row>
    <row r="16" spans="1:18" ht="66.75" customHeight="1" x14ac:dyDescent="0.25">
      <c r="A16" s="78" t="s">
        <v>21</v>
      </c>
      <c r="B16" s="254" t="s">
        <v>273</v>
      </c>
      <c r="C16" s="84"/>
      <c r="D16" s="79"/>
      <c r="E16" s="372">
        <v>3</v>
      </c>
      <c r="F16" s="372"/>
      <c r="G16" s="372"/>
      <c r="H16" s="372">
        <v>6</v>
      </c>
      <c r="I16" s="372">
        <v>6</v>
      </c>
      <c r="J16" s="372">
        <v>6</v>
      </c>
      <c r="K16" s="372">
        <v>2</v>
      </c>
      <c r="L16" s="372"/>
      <c r="M16" s="373">
        <v>8</v>
      </c>
      <c r="N16" s="392">
        <v>0</v>
      </c>
      <c r="O16" s="373"/>
      <c r="P16" s="373"/>
      <c r="Q16" s="82">
        <f t="shared" si="0"/>
        <v>31</v>
      </c>
      <c r="R16" s="605">
        <v>59</v>
      </c>
    </row>
    <row r="17" spans="1:18" ht="39" x14ac:dyDescent="0.25">
      <c r="A17" s="78" t="s">
        <v>21</v>
      </c>
      <c r="B17" s="253" t="s">
        <v>274</v>
      </c>
      <c r="C17" s="79"/>
      <c r="D17" s="79"/>
      <c r="E17" s="372">
        <v>0</v>
      </c>
      <c r="F17" s="372">
        <v>0</v>
      </c>
      <c r="G17" s="372"/>
      <c r="H17" s="372">
        <v>1</v>
      </c>
      <c r="I17" s="372">
        <v>2</v>
      </c>
      <c r="J17" s="372">
        <v>2</v>
      </c>
      <c r="K17" s="372"/>
      <c r="L17" s="372">
        <v>4</v>
      </c>
      <c r="M17" s="373"/>
      <c r="N17" s="373">
        <v>4</v>
      </c>
      <c r="O17" s="373"/>
      <c r="P17" s="373"/>
      <c r="Q17" s="82">
        <f t="shared" si="0"/>
        <v>13</v>
      </c>
      <c r="R17" s="605">
        <v>35</v>
      </c>
    </row>
    <row r="18" spans="1:18" ht="26.25" x14ac:dyDescent="0.25">
      <c r="A18" s="78" t="s">
        <v>21</v>
      </c>
      <c r="B18" s="253" t="s">
        <v>275</v>
      </c>
      <c r="C18" s="79"/>
      <c r="D18" s="79"/>
      <c r="E18" s="372"/>
      <c r="F18" s="372"/>
      <c r="G18" s="372"/>
      <c r="H18" s="372"/>
      <c r="I18" s="372"/>
      <c r="J18" s="372"/>
      <c r="K18" s="372"/>
      <c r="L18" s="372"/>
      <c r="M18" s="373"/>
      <c r="N18" s="373"/>
      <c r="O18" s="373"/>
      <c r="P18" s="373"/>
      <c r="Q18" s="82">
        <f t="shared" si="0"/>
        <v>0</v>
      </c>
      <c r="R18" s="605"/>
    </row>
    <row r="19" spans="1:18" ht="26.25" x14ac:dyDescent="0.25">
      <c r="A19" s="78" t="s">
        <v>21</v>
      </c>
      <c r="B19" s="253" t="s">
        <v>276</v>
      </c>
      <c r="C19" s="79"/>
      <c r="D19" s="79"/>
      <c r="E19" s="372"/>
      <c r="F19" s="372"/>
      <c r="G19" s="372"/>
      <c r="H19" s="372"/>
      <c r="I19" s="372"/>
      <c r="J19" s="372"/>
      <c r="K19" s="372"/>
      <c r="L19" s="372"/>
      <c r="M19" s="373"/>
      <c r="N19" s="373"/>
      <c r="O19" s="373"/>
      <c r="P19" s="373"/>
      <c r="Q19" s="82">
        <f t="shared" si="0"/>
        <v>0</v>
      </c>
      <c r="R19" s="605">
        <v>1</v>
      </c>
    </row>
    <row r="20" spans="1:18" ht="26.25" x14ac:dyDescent="0.25">
      <c r="A20" s="78" t="s">
        <v>21</v>
      </c>
      <c r="B20" s="253" t="s">
        <v>277</v>
      </c>
      <c r="C20" s="79"/>
      <c r="D20" s="79"/>
      <c r="E20" s="372"/>
      <c r="F20" s="372"/>
      <c r="G20" s="372"/>
      <c r="H20" s="372"/>
      <c r="I20" s="372"/>
      <c r="J20" s="372"/>
      <c r="K20" s="372"/>
      <c r="L20" s="372">
        <v>0</v>
      </c>
      <c r="M20" s="373"/>
      <c r="N20" s="373"/>
      <c r="O20" s="373"/>
      <c r="P20" s="373"/>
      <c r="Q20" s="82">
        <f t="shared" si="0"/>
        <v>0</v>
      </c>
      <c r="R20" s="605">
        <v>2</v>
      </c>
    </row>
    <row r="21" spans="1:18" ht="26.25" x14ac:dyDescent="0.25">
      <c r="A21" s="78" t="s">
        <v>21</v>
      </c>
      <c r="B21" s="253" t="s">
        <v>278</v>
      </c>
      <c r="C21" s="85"/>
      <c r="D21" s="79"/>
      <c r="E21" s="372"/>
      <c r="F21" s="372"/>
      <c r="G21" s="372"/>
      <c r="H21" s="372"/>
      <c r="I21" s="372"/>
      <c r="J21" s="372"/>
      <c r="K21" s="372"/>
      <c r="L21" s="372"/>
      <c r="M21" s="373"/>
      <c r="N21" s="373"/>
      <c r="O21" s="373"/>
      <c r="P21" s="373"/>
      <c r="Q21" s="82">
        <f t="shared" si="0"/>
        <v>0</v>
      </c>
      <c r="R21" s="605"/>
    </row>
    <row r="22" spans="1:18" ht="39" x14ac:dyDescent="0.25">
      <c r="A22" s="78" t="s">
        <v>21</v>
      </c>
      <c r="B22" s="253" t="s">
        <v>279</v>
      </c>
      <c r="C22" s="79"/>
      <c r="D22" s="79"/>
      <c r="E22" s="372"/>
      <c r="F22" s="372"/>
      <c r="G22" s="372"/>
      <c r="H22" s="372"/>
      <c r="I22" s="372"/>
      <c r="J22" s="372"/>
      <c r="K22" s="372"/>
      <c r="L22" s="372"/>
      <c r="M22" s="373"/>
      <c r="N22" s="373"/>
      <c r="O22" s="373"/>
      <c r="P22" s="373"/>
      <c r="Q22" s="82">
        <f t="shared" si="0"/>
        <v>0</v>
      </c>
      <c r="R22" s="605">
        <v>2</v>
      </c>
    </row>
    <row r="23" spans="1:18" ht="39" x14ac:dyDescent="0.25">
      <c r="A23" s="78" t="s">
        <v>21</v>
      </c>
      <c r="B23" s="253" t="s">
        <v>280</v>
      </c>
      <c r="C23" s="79"/>
      <c r="D23" s="79"/>
      <c r="E23" s="372"/>
      <c r="F23" s="372"/>
      <c r="G23" s="372"/>
      <c r="H23" s="372">
        <v>0</v>
      </c>
      <c r="I23" s="372">
        <v>0</v>
      </c>
      <c r="J23" s="372">
        <v>3</v>
      </c>
      <c r="K23" s="372"/>
      <c r="L23" s="372"/>
      <c r="M23" s="373">
        <v>2</v>
      </c>
      <c r="N23" s="392">
        <v>0</v>
      </c>
      <c r="O23" s="373"/>
      <c r="P23" s="373"/>
      <c r="Q23" s="82">
        <f t="shared" si="0"/>
        <v>5</v>
      </c>
      <c r="R23" s="605">
        <v>9</v>
      </c>
    </row>
    <row r="24" spans="1:18" ht="39" x14ac:dyDescent="0.25">
      <c r="A24" s="78" t="s">
        <v>21</v>
      </c>
      <c r="B24" s="253" t="s">
        <v>281</v>
      </c>
      <c r="C24" s="79"/>
      <c r="D24" s="79"/>
      <c r="E24" s="372">
        <v>0</v>
      </c>
      <c r="F24" s="372">
        <v>0</v>
      </c>
      <c r="G24" s="372">
        <v>0</v>
      </c>
      <c r="H24" s="372">
        <v>0</v>
      </c>
      <c r="I24" s="372">
        <v>0</v>
      </c>
      <c r="J24" s="372">
        <v>0</v>
      </c>
      <c r="K24" s="372">
        <v>0</v>
      </c>
      <c r="L24" s="372">
        <v>0</v>
      </c>
      <c r="M24" s="373"/>
      <c r="N24" s="373"/>
      <c r="O24" s="373"/>
      <c r="P24" s="373"/>
      <c r="Q24" s="82">
        <f t="shared" si="0"/>
        <v>0</v>
      </c>
      <c r="R24" s="605">
        <v>5</v>
      </c>
    </row>
    <row r="25" spans="1:18" ht="29.25" customHeight="1" thickBot="1" x14ac:dyDescent="0.3">
      <c r="A25" s="89" t="s">
        <v>21</v>
      </c>
      <c r="B25" s="255" t="s">
        <v>282</v>
      </c>
      <c r="C25" s="90"/>
      <c r="D25" s="90"/>
      <c r="E25" s="376">
        <v>0</v>
      </c>
      <c r="F25" s="376">
        <v>0</v>
      </c>
      <c r="G25" s="376">
        <v>0</v>
      </c>
      <c r="H25" s="376">
        <v>0</v>
      </c>
      <c r="I25" s="376">
        <v>0</v>
      </c>
      <c r="J25" s="376">
        <v>0</v>
      </c>
      <c r="K25" s="376">
        <v>0</v>
      </c>
      <c r="L25" s="376">
        <v>0</v>
      </c>
      <c r="M25" s="377"/>
      <c r="N25" s="377"/>
      <c r="O25" s="377"/>
      <c r="P25" s="377"/>
      <c r="Q25" s="91">
        <f t="shared" si="0"/>
        <v>0</v>
      </c>
      <c r="R25" s="607">
        <v>2</v>
      </c>
    </row>
    <row r="26" spans="1:18" ht="15.75" thickBot="1" x14ac:dyDescent="0.3">
      <c r="A26" s="415" t="s">
        <v>203</v>
      </c>
      <c r="B26" s="416"/>
      <c r="C26" s="97">
        <f>D26/Metas!G5</f>
        <v>0.68308702791461418</v>
      </c>
      <c r="D26" s="98">
        <f>Q26/R26</f>
        <v>0.51231527093596063</v>
      </c>
      <c r="E26" s="378">
        <f>SUM(E12:E25)</f>
        <v>6</v>
      </c>
      <c r="F26" s="378">
        <f t="shared" ref="F26:O26" si="1">SUM(F12:F25)</f>
        <v>1</v>
      </c>
      <c r="G26" s="378">
        <f t="shared" si="1"/>
        <v>4</v>
      </c>
      <c r="H26" s="378">
        <f t="shared" si="1"/>
        <v>10</v>
      </c>
      <c r="I26" s="378">
        <f t="shared" si="1"/>
        <v>13</v>
      </c>
      <c r="J26" s="378">
        <f t="shared" si="1"/>
        <v>12</v>
      </c>
      <c r="K26" s="378">
        <f t="shared" si="1"/>
        <v>12</v>
      </c>
      <c r="L26" s="378">
        <f t="shared" si="1"/>
        <v>15</v>
      </c>
      <c r="M26" s="378">
        <f t="shared" si="1"/>
        <v>14</v>
      </c>
      <c r="N26" s="378">
        <f t="shared" si="1"/>
        <v>17</v>
      </c>
      <c r="O26" s="378">
        <f t="shared" si="1"/>
        <v>0</v>
      </c>
      <c r="P26" s="378">
        <f>SUM(P12:P25)</f>
        <v>0</v>
      </c>
      <c r="Q26" s="99">
        <f>SUM(Q12:Q25)</f>
        <v>104</v>
      </c>
      <c r="R26" s="608">
        <f>SUM(R12:R25)</f>
        <v>203</v>
      </c>
    </row>
    <row r="27" spans="1:18" ht="44.25" customHeight="1" x14ac:dyDescent="0.25">
      <c r="A27" s="93" t="s">
        <v>36</v>
      </c>
      <c r="B27" s="256" t="s">
        <v>37</v>
      </c>
      <c r="C27" s="94"/>
      <c r="D27" s="94"/>
      <c r="E27" s="379">
        <v>1</v>
      </c>
      <c r="F27" s="379">
        <v>3</v>
      </c>
      <c r="G27" s="379">
        <v>1</v>
      </c>
      <c r="H27" s="379">
        <v>2</v>
      </c>
      <c r="I27" s="379">
        <v>2</v>
      </c>
      <c r="J27" s="379"/>
      <c r="K27" s="379">
        <v>2</v>
      </c>
      <c r="L27" s="379">
        <v>1</v>
      </c>
      <c r="M27" s="379">
        <v>1</v>
      </c>
      <c r="N27" s="379">
        <v>2</v>
      </c>
      <c r="O27" s="379"/>
      <c r="P27" s="379"/>
      <c r="Q27" s="95">
        <f t="shared" ref="Q27:Q34" si="2">SUM(E27:P27)</f>
        <v>15</v>
      </c>
      <c r="R27" s="609">
        <v>24</v>
      </c>
    </row>
    <row r="28" spans="1:18" ht="26.25" x14ac:dyDescent="0.25">
      <c r="A28" s="78" t="s">
        <v>36</v>
      </c>
      <c r="B28" s="257" t="s">
        <v>38</v>
      </c>
      <c r="C28" s="79"/>
      <c r="D28" s="79"/>
      <c r="E28" s="373">
        <v>0</v>
      </c>
      <c r="F28" s="373">
        <v>3</v>
      </c>
      <c r="G28" s="373">
        <v>1</v>
      </c>
      <c r="H28" s="373">
        <v>1</v>
      </c>
      <c r="I28" s="373">
        <v>5</v>
      </c>
      <c r="J28" s="373"/>
      <c r="K28" s="373">
        <v>1</v>
      </c>
      <c r="L28" s="373">
        <v>1</v>
      </c>
      <c r="M28" s="373">
        <v>1</v>
      </c>
      <c r="N28" s="373">
        <v>3</v>
      </c>
      <c r="O28" s="373"/>
      <c r="P28" s="373"/>
      <c r="Q28" s="82">
        <f t="shared" si="2"/>
        <v>16</v>
      </c>
      <c r="R28" s="605">
        <v>24</v>
      </c>
    </row>
    <row r="29" spans="1:18" ht="26.25" x14ac:dyDescent="0.25">
      <c r="A29" s="78" t="s">
        <v>36</v>
      </c>
      <c r="B29" s="257" t="s">
        <v>39</v>
      </c>
      <c r="C29" s="79"/>
      <c r="D29" s="79"/>
      <c r="E29" s="373">
        <v>4</v>
      </c>
      <c r="F29" s="373">
        <v>3</v>
      </c>
      <c r="G29" s="373">
        <v>1</v>
      </c>
      <c r="H29" s="373">
        <v>2</v>
      </c>
      <c r="I29" s="373">
        <v>2</v>
      </c>
      <c r="J29" s="373">
        <v>2</v>
      </c>
      <c r="K29" s="373">
        <v>5</v>
      </c>
      <c r="L29" s="373">
        <v>1</v>
      </c>
      <c r="M29" s="373">
        <v>2</v>
      </c>
      <c r="N29" s="373">
        <v>1</v>
      </c>
      <c r="O29" s="373"/>
      <c r="P29" s="373"/>
      <c r="Q29" s="82">
        <f t="shared" si="2"/>
        <v>23</v>
      </c>
      <c r="R29" s="605">
        <v>31</v>
      </c>
    </row>
    <row r="30" spans="1:18" ht="26.25" x14ac:dyDescent="0.25">
      <c r="A30" s="78" t="s">
        <v>36</v>
      </c>
      <c r="B30" s="257" t="s">
        <v>40</v>
      </c>
      <c r="C30" s="79"/>
      <c r="D30" s="79"/>
      <c r="E30" s="373"/>
      <c r="F30" s="373"/>
      <c r="G30" s="373"/>
      <c r="H30" s="373"/>
      <c r="I30" s="373">
        <v>0</v>
      </c>
      <c r="J30" s="373"/>
      <c r="K30" s="373"/>
      <c r="L30" s="373">
        <v>3</v>
      </c>
      <c r="M30" s="373">
        <v>1</v>
      </c>
      <c r="N30" s="373">
        <v>3</v>
      </c>
      <c r="O30" s="373"/>
      <c r="P30" s="373"/>
      <c r="Q30" s="82">
        <f t="shared" si="2"/>
        <v>7</v>
      </c>
      <c r="R30" s="605">
        <v>8</v>
      </c>
    </row>
    <row r="31" spans="1:18" ht="26.25" x14ac:dyDescent="0.25">
      <c r="A31" s="78" t="s">
        <v>36</v>
      </c>
      <c r="B31" s="257" t="s">
        <v>41</v>
      </c>
      <c r="C31" s="79"/>
      <c r="D31" s="79"/>
      <c r="E31" s="373">
        <v>2</v>
      </c>
      <c r="F31" s="373">
        <v>3</v>
      </c>
      <c r="G31" s="373">
        <v>1</v>
      </c>
      <c r="H31" s="373">
        <v>2</v>
      </c>
      <c r="I31" s="373">
        <v>2</v>
      </c>
      <c r="J31" s="373">
        <v>4</v>
      </c>
      <c r="K31" s="373">
        <v>3</v>
      </c>
      <c r="L31" s="373">
        <v>0</v>
      </c>
      <c r="M31" s="373">
        <v>1</v>
      </c>
      <c r="N31" s="392">
        <v>0</v>
      </c>
      <c r="O31" s="373"/>
      <c r="P31" s="373"/>
      <c r="Q31" s="82">
        <f t="shared" si="2"/>
        <v>18</v>
      </c>
      <c r="R31" s="605">
        <v>21</v>
      </c>
    </row>
    <row r="32" spans="1:18" ht="26.25" x14ac:dyDescent="0.25">
      <c r="A32" s="78" t="s">
        <v>36</v>
      </c>
      <c r="B32" s="257" t="s">
        <v>42</v>
      </c>
      <c r="C32" s="79"/>
      <c r="D32" s="79"/>
      <c r="E32" s="373"/>
      <c r="F32" s="373"/>
      <c r="G32" s="373"/>
      <c r="H32" s="373"/>
      <c r="I32" s="373"/>
      <c r="J32" s="373"/>
      <c r="K32" s="373"/>
      <c r="L32" s="373"/>
      <c r="M32" s="373"/>
      <c r="N32" s="373"/>
      <c r="O32" s="373"/>
      <c r="P32" s="373"/>
      <c r="Q32" s="82">
        <f t="shared" si="2"/>
        <v>0</v>
      </c>
      <c r="R32" s="605"/>
    </row>
    <row r="33" spans="1:18" ht="26.25" x14ac:dyDescent="0.25">
      <c r="A33" s="78" t="s">
        <v>36</v>
      </c>
      <c r="B33" s="257" t="s">
        <v>43</v>
      </c>
      <c r="C33" s="79"/>
      <c r="D33" s="79"/>
      <c r="E33" s="373"/>
      <c r="F33" s="373"/>
      <c r="G33" s="373"/>
      <c r="H33" s="373"/>
      <c r="I33" s="373"/>
      <c r="J33" s="373"/>
      <c r="K33" s="373"/>
      <c r="L33" s="373"/>
      <c r="M33" s="373"/>
      <c r="N33" s="373"/>
      <c r="O33" s="373"/>
      <c r="P33" s="373"/>
      <c r="Q33" s="82">
        <f t="shared" si="2"/>
        <v>0</v>
      </c>
      <c r="R33" s="605">
        <v>0</v>
      </c>
    </row>
    <row r="34" spans="1:18" ht="26.25" x14ac:dyDescent="0.25">
      <c r="A34" s="78" t="s">
        <v>36</v>
      </c>
      <c r="B34" s="257" t="s">
        <v>44</v>
      </c>
      <c r="C34" s="79"/>
      <c r="D34" s="79"/>
      <c r="E34" s="373"/>
      <c r="F34" s="373"/>
      <c r="G34" s="373"/>
      <c r="H34" s="373"/>
      <c r="I34" s="373"/>
      <c r="J34" s="373"/>
      <c r="K34" s="373"/>
      <c r="L34" s="373"/>
      <c r="M34" s="373">
        <v>0</v>
      </c>
      <c r="N34" s="373"/>
      <c r="O34" s="373"/>
      <c r="P34" s="373"/>
      <c r="Q34" s="82">
        <f t="shared" si="2"/>
        <v>0</v>
      </c>
      <c r="R34" s="605">
        <v>2</v>
      </c>
    </row>
    <row r="35" spans="1:18" ht="26.25" x14ac:dyDescent="0.25">
      <c r="A35" s="78" t="s">
        <v>36</v>
      </c>
      <c r="B35" s="257" t="s">
        <v>45</v>
      </c>
      <c r="C35" s="79"/>
      <c r="D35" s="79"/>
      <c r="E35" s="373"/>
      <c r="F35" s="373">
        <v>1</v>
      </c>
      <c r="G35" s="373"/>
      <c r="H35" s="373"/>
      <c r="I35" s="373"/>
      <c r="J35" s="373"/>
      <c r="K35" s="373"/>
      <c r="L35" s="373"/>
      <c r="M35" s="373"/>
      <c r="N35" s="373"/>
      <c r="O35" s="373"/>
      <c r="P35" s="373"/>
      <c r="Q35" s="82">
        <f t="shared" ref="Q35:Q39" si="3">SUM(E35:P35)</f>
        <v>1</v>
      </c>
      <c r="R35" s="605">
        <v>1</v>
      </c>
    </row>
    <row r="36" spans="1:18" s="272" customFormat="1" ht="26.25" x14ac:dyDescent="0.25">
      <c r="A36" s="269" t="s">
        <v>36</v>
      </c>
      <c r="B36" s="273" t="s">
        <v>221</v>
      </c>
      <c r="C36" s="83"/>
      <c r="D36" s="83"/>
      <c r="E36" s="375">
        <v>3</v>
      </c>
      <c r="F36" s="375"/>
      <c r="G36" s="375">
        <v>1</v>
      </c>
      <c r="H36" s="375">
        <v>2</v>
      </c>
      <c r="I36" s="375">
        <v>2</v>
      </c>
      <c r="J36" s="375">
        <v>1</v>
      </c>
      <c r="K36" s="375"/>
      <c r="L36" s="375">
        <v>2</v>
      </c>
      <c r="M36" s="375">
        <v>2</v>
      </c>
      <c r="N36" s="393">
        <v>0</v>
      </c>
      <c r="O36" s="375"/>
      <c r="P36" s="375"/>
      <c r="Q36" s="274">
        <f t="shared" si="3"/>
        <v>13</v>
      </c>
      <c r="R36" s="606">
        <v>20</v>
      </c>
    </row>
    <row r="37" spans="1:18" s="272" customFormat="1" ht="26.25" x14ac:dyDescent="0.25">
      <c r="A37" s="269" t="s">
        <v>36</v>
      </c>
      <c r="B37" s="273" t="s">
        <v>222</v>
      </c>
      <c r="C37" s="83"/>
      <c r="D37" s="83"/>
      <c r="E37" s="375">
        <v>0</v>
      </c>
      <c r="F37" s="375">
        <v>1</v>
      </c>
      <c r="G37" s="375"/>
      <c r="H37" s="375"/>
      <c r="I37" s="375"/>
      <c r="J37" s="375"/>
      <c r="K37" s="375"/>
      <c r="L37" s="375">
        <v>1</v>
      </c>
      <c r="M37" s="375">
        <v>1</v>
      </c>
      <c r="N37" s="375">
        <v>2</v>
      </c>
      <c r="O37" s="375"/>
      <c r="P37" s="375"/>
      <c r="Q37" s="274">
        <f t="shared" si="3"/>
        <v>5</v>
      </c>
      <c r="R37" s="606">
        <v>5</v>
      </c>
    </row>
    <row r="38" spans="1:18" ht="27" thickBot="1" x14ac:dyDescent="0.3">
      <c r="A38" s="78" t="s">
        <v>36</v>
      </c>
      <c r="B38" s="257" t="s">
        <v>227</v>
      </c>
      <c r="C38" s="79"/>
      <c r="D38" s="79"/>
      <c r="E38" s="373">
        <v>0</v>
      </c>
      <c r="F38" s="373">
        <v>0</v>
      </c>
      <c r="G38" s="373">
        <v>0</v>
      </c>
      <c r="H38" s="373">
        <v>2</v>
      </c>
      <c r="I38" s="373">
        <v>2</v>
      </c>
      <c r="J38" s="373">
        <v>0</v>
      </c>
      <c r="K38" s="385">
        <v>1</v>
      </c>
      <c r="L38" s="373">
        <v>0</v>
      </c>
      <c r="M38" s="373">
        <v>3</v>
      </c>
      <c r="N38" s="373">
        <v>2</v>
      </c>
      <c r="O38" s="373"/>
      <c r="P38" s="373"/>
      <c r="Q38" s="91">
        <f>SUM(E38:P38)</f>
        <v>10</v>
      </c>
      <c r="R38" s="607">
        <v>17</v>
      </c>
    </row>
    <row r="39" spans="1:18" ht="15.75" hidden="1" thickBot="1" x14ac:dyDescent="0.3">
      <c r="A39" s="89" t="s">
        <v>36</v>
      </c>
      <c r="B39" s="267" t="s">
        <v>299</v>
      </c>
      <c r="C39" s="268"/>
      <c r="D39" s="268"/>
      <c r="E39" s="380"/>
      <c r="F39" s="380"/>
      <c r="G39" s="380"/>
      <c r="H39" s="380"/>
      <c r="I39" s="380"/>
      <c r="J39" s="380"/>
      <c r="K39" s="380"/>
      <c r="L39" s="380"/>
      <c r="M39" s="380"/>
      <c r="N39" s="380"/>
      <c r="O39" s="380"/>
      <c r="P39" s="380"/>
      <c r="Q39" s="91">
        <f t="shared" si="3"/>
        <v>0</v>
      </c>
      <c r="R39" s="610">
        <v>0</v>
      </c>
    </row>
    <row r="40" spans="1:18" ht="15.75" customHeight="1" thickBot="1" x14ac:dyDescent="0.3">
      <c r="A40" s="415" t="s">
        <v>204</v>
      </c>
      <c r="B40" s="416"/>
      <c r="C40" s="102">
        <f>D40/Metas!G6</f>
        <v>0.83044982698961944</v>
      </c>
      <c r="D40" s="98">
        <f>Q40/R40</f>
        <v>0.70588235294117652</v>
      </c>
      <c r="E40" s="378">
        <f t="shared" ref="E40:Q40" si="4">SUM(E27:E38)</f>
        <v>10</v>
      </c>
      <c r="F40" s="378">
        <f t="shared" si="4"/>
        <v>14</v>
      </c>
      <c r="G40" s="378">
        <f t="shared" si="4"/>
        <v>5</v>
      </c>
      <c r="H40" s="378">
        <f t="shared" si="4"/>
        <v>11</v>
      </c>
      <c r="I40" s="378">
        <f t="shared" si="4"/>
        <v>15</v>
      </c>
      <c r="J40" s="378">
        <f t="shared" si="4"/>
        <v>7</v>
      </c>
      <c r="K40" s="378">
        <f t="shared" si="4"/>
        <v>12</v>
      </c>
      <c r="L40" s="378">
        <f t="shared" si="4"/>
        <v>9</v>
      </c>
      <c r="M40" s="378">
        <f t="shared" si="4"/>
        <v>12</v>
      </c>
      <c r="N40" s="378">
        <f t="shared" si="4"/>
        <v>13</v>
      </c>
      <c r="O40" s="378">
        <f t="shared" si="4"/>
        <v>0</v>
      </c>
      <c r="P40" s="378">
        <f t="shared" si="4"/>
        <v>0</v>
      </c>
      <c r="Q40" s="103">
        <f t="shared" si="4"/>
        <v>108</v>
      </c>
      <c r="R40" s="608">
        <f>SUM(R27:R39)</f>
        <v>153</v>
      </c>
    </row>
    <row r="41" spans="1:18" ht="26.25" x14ac:dyDescent="0.25">
      <c r="A41" s="100" t="s">
        <v>46</v>
      </c>
      <c r="B41" s="256" t="s">
        <v>47</v>
      </c>
      <c r="C41" s="94"/>
      <c r="D41" s="94"/>
      <c r="E41" s="379"/>
      <c r="F41" s="379"/>
      <c r="G41" s="379"/>
      <c r="H41" s="379"/>
      <c r="I41" s="379">
        <v>0</v>
      </c>
      <c r="J41" s="379"/>
      <c r="K41" s="379"/>
      <c r="L41" s="379"/>
      <c r="M41" s="379"/>
      <c r="N41" s="394">
        <v>0</v>
      </c>
      <c r="O41" s="379"/>
      <c r="P41" s="379"/>
      <c r="Q41" s="101">
        <f>SUM(E41:P41)</f>
        <v>0</v>
      </c>
      <c r="R41" s="609">
        <v>1</v>
      </c>
    </row>
    <row r="42" spans="1:18" ht="26.25" x14ac:dyDescent="0.25">
      <c r="A42" s="86" t="s">
        <v>46</v>
      </c>
      <c r="B42" s="257" t="s">
        <v>48</v>
      </c>
      <c r="C42" s="79"/>
      <c r="D42" s="79"/>
      <c r="E42" s="373"/>
      <c r="F42" s="373"/>
      <c r="G42" s="373"/>
      <c r="H42" s="373"/>
      <c r="I42" s="373"/>
      <c r="J42" s="373">
        <v>1</v>
      </c>
      <c r="K42" s="373"/>
      <c r="L42" s="373"/>
      <c r="M42" s="373"/>
      <c r="N42" s="373"/>
      <c r="O42" s="373"/>
      <c r="P42" s="373"/>
      <c r="Q42" s="87">
        <f>SUM(E42:P42)</f>
        <v>1</v>
      </c>
      <c r="R42" s="605">
        <v>4</v>
      </c>
    </row>
    <row r="43" spans="1:18" ht="26.25" x14ac:dyDescent="0.25">
      <c r="A43" s="86" t="s">
        <v>46</v>
      </c>
      <c r="B43" s="257" t="s">
        <v>49</v>
      </c>
      <c r="C43" s="79"/>
      <c r="D43" s="79"/>
      <c r="E43" s="373"/>
      <c r="F43" s="373"/>
      <c r="G43" s="373"/>
      <c r="H43" s="373"/>
      <c r="I43" s="373"/>
      <c r="J43" s="373"/>
      <c r="K43" s="373"/>
      <c r="L43" s="373"/>
      <c r="M43" s="373"/>
      <c r="N43" s="373"/>
      <c r="O43" s="373"/>
      <c r="P43" s="373"/>
      <c r="Q43" s="87">
        <f>SUM(E43:P43)</f>
        <v>0</v>
      </c>
      <c r="R43" s="605">
        <v>1</v>
      </c>
    </row>
    <row r="44" spans="1:18" s="272" customFormat="1" ht="27" thickBot="1" x14ac:dyDescent="0.3">
      <c r="A44" s="275" t="s">
        <v>46</v>
      </c>
      <c r="B44" s="276" t="s">
        <v>50</v>
      </c>
      <c r="C44" s="277"/>
      <c r="D44" s="277"/>
      <c r="E44" s="381"/>
      <c r="F44" s="381"/>
      <c r="G44" s="381"/>
      <c r="H44" s="381"/>
      <c r="I44" s="381">
        <v>0</v>
      </c>
      <c r="J44" s="381"/>
      <c r="K44" s="381"/>
      <c r="L44" s="381">
        <v>1</v>
      </c>
      <c r="M44" s="381"/>
      <c r="N44" s="381"/>
      <c r="O44" s="381"/>
      <c r="P44" s="381"/>
      <c r="Q44" s="278">
        <f>SUM(E44:P44)</f>
        <v>1</v>
      </c>
      <c r="R44" s="611">
        <v>1</v>
      </c>
    </row>
    <row r="45" spans="1:18" ht="15.75" thickBot="1" x14ac:dyDescent="0.3">
      <c r="A45" s="438" t="s">
        <v>51</v>
      </c>
      <c r="B45" s="439"/>
      <c r="C45" s="97">
        <f>D45/Metas!G7</f>
        <v>0.31746031746031744</v>
      </c>
      <c r="D45" s="98">
        <f>Q45/R45</f>
        <v>0.2857142857142857</v>
      </c>
      <c r="E45" s="382">
        <f>SUM(E41:E44)</f>
        <v>0</v>
      </c>
      <c r="F45" s="382">
        <f>SUM(F41:F44)</f>
        <v>0</v>
      </c>
      <c r="G45" s="382">
        <f>SUM(G41:G44)</f>
        <v>0</v>
      </c>
      <c r="H45" s="382">
        <f>SUM(H41:H44)</f>
        <v>0</v>
      </c>
      <c r="I45" s="382">
        <f t="shared" ref="I45:Q45" si="5">SUM(I41:I44)</f>
        <v>0</v>
      </c>
      <c r="J45" s="382">
        <f t="shared" si="5"/>
        <v>1</v>
      </c>
      <c r="K45" s="382">
        <f t="shared" si="5"/>
        <v>0</v>
      </c>
      <c r="L45" s="382">
        <f t="shared" si="5"/>
        <v>1</v>
      </c>
      <c r="M45" s="382">
        <f t="shared" si="5"/>
        <v>0</v>
      </c>
      <c r="N45" s="382">
        <f t="shared" si="5"/>
        <v>0</v>
      </c>
      <c r="O45" s="382">
        <f t="shared" si="5"/>
        <v>0</v>
      </c>
      <c r="P45" s="382">
        <f t="shared" si="5"/>
        <v>0</v>
      </c>
      <c r="Q45" s="103">
        <f t="shared" si="5"/>
        <v>2</v>
      </c>
      <c r="R45" s="612">
        <f>SUM(R41:R44)</f>
        <v>7</v>
      </c>
    </row>
    <row r="46" spans="1:18" ht="26.25" x14ac:dyDescent="0.25">
      <c r="A46" s="100" t="s">
        <v>52</v>
      </c>
      <c r="B46" s="256" t="s">
        <v>53</v>
      </c>
      <c r="C46" s="94"/>
      <c r="D46" s="94"/>
      <c r="E46" s="379">
        <v>0</v>
      </c>
      <c r="F46" s="379">
        <v>0</v>
      </c>
      <c r="G46" s="379">
        <v>0</v>
      </c>
      <c r="H46" s="379">
        <v>0</v>
      </c>
      <c r="I46" s="379">
        <v>0</v>
      </c>
      <c r="J46" s="379">
        <v>0</v>
      </c>
      <c r="K46" s="379">
        <v>0</v>
      </c>
      <c r="L46" s="379">
        <v>1</v>
      </c>
      <c r="M46" s="379"/>
      <c r="N46" s="379"/>
      <c r="O46" s="379"/>
      <c r="P46" s="379"/>
      <c r="Q46" s="101">
        <f>SUM(E46:P46)</f>
        <v>1</v>
      </c>
      <c r="R46" s="613">
        <v>1</v>
      </c>
    </row>
    <row r="47" spans="1:18" ht="36.75" customHeight="1" x14ac:dyDescent="0.25">
      <c r="A47" s="86" t="s">
        <v>52</v>
      </c>
      <c r="B47" s="257" t="s">
        <v>54</v>
      </c>
      <c r="C47" s="79"/>
      <c r="D47" s="79"/>
      <c r="E47" s="373">
        <v>0</v>
      </c>
      <c r="F47" s="373">
        <v>0</v>
      </c>
      <c r="G47" s="373">
        <v>0</v>
      </c>
      <c r="H47" s="373">
        <v>0</v>
      </c>
      <c r="I47" s="373">
        <v>0</v>
      </c>
      <c r="J47" s="373">
        <v>0</v>
      </c>
      <c r="K47" s="373">
        <v>0</v>
      </c>
      <c r="L47" s="373">
        <v>1</v>
      </c>
      <c r="M47" s="373"/>
      <c r="N47" s="373"/>
      <c r="O47" s="373"/>
      <c r="P47" s="373"/>
      <c r="Q47" s="87">
        <f>SUM(E47:P47)</f>
        <v>1</v>
      </c>
      <c r="R47" s="401">
        <v>0</v>
      </c>
    </row>
    <row r="48" spans="1:18" ht="26.25" x14ac:dyDescent="0.25">
      <c r="A48" s="86" t="s">
        <v>52</v>
      </c>
      <c r="B48" s="257" t="s">
        <v>55</v>
      </c>
      <c r="C48" s="79"/>
      <c r="D48" s="79"/>
      <c r="E48" s="373">
        <v>0</v>
      </c>
      <c r="F48" s="373">
        <v>0</v>
      </c>
      <c r="G48" s="373">
        <v>0</v>
      </c>
      <c r="H48" s="373">
        <v>0</v>
      </c>
      <c r="I48" s="373">
        <v>0</v>
      </c>
      <c r="J48" s="373">
        <v>0</v>
      </c>
      <c r="K48" s="373">
        <v>0</v>
      </c>
      <c r="L48" s="373">
        <v>0</v>
      </c>
      <c r="M48" s="373"/>
      <c r="N48" s="373"/>
      <c r="O48" s="373"/>
      <c r="P48" s="373"/>
      <c r="Q48" s="87">
        <f>SUM(E48:P48)</f>
        <v>0</v>
      </c>
      <c r="R48" s="401">
        <v>0</v>
      </c>
    </row>
    <row r="49" spans="1:18" ht="27" thickBot="1" x14ac:dyDescent="0.3">
      <c r="A49" s="104" t="s">
        <v>52</v>
      </c>
      <c r="B49" s="258" t="s">
        <v>56</v>
      </c>
      <c r="C49" s="90"/>
      <c r="D49" s="90"/>
      <c r="E49" s="377">
        <v>0</v>
      </c>
      <c r="F49" s="377">
        <v>0</v>
      </c>
      <c r="G49" s="377">
        <v>0</v>
      </c>
      <c r="H49" s="377">
        <v>0</v>
      </c>
      <c r="I49" s="377">
        <v>0</v>
      </c>
      <c r="J49" s="377">
        <v>0</v>
      </c>
      <c r="K49" s="377">
        <v>0</v>
      </c>
      <c r="L49" s="377">
        <v>0</v>
      </c>
      <c r="M49" s="377"/>
      <c r="N49" s="377"/>
      <c r="O49" s="377"/>
      <c r="P49" s="377"/>
      <c r="Q49" s="105">
        <f>SUM(E49:P49)</f>
        <v>0</v>
      </c>
      <c r="R49" s="614"/>
    </row>
    <row r="50" spans="1:18" ht="15.75" thickBot="1" x14ac:dyDescent="0.3">
      <c r="A50" s="438" t="s">
        <v>57</v>
      </c>
      <c r="B50" s="439"/>
      <c r="C50" s="97">
        <f>D50/Metas!G8</f>
        <v>2.2222222222222223</v>
      </c>
      <c r="D50" s="98">
        <f>Q50/R50</f>
        <v>2</v>
      </c>
      <c r="E50" s="382">
        <f>SUM(E46:E49)</f>
        <v>0</v>
      </c>
      <c r="F50" s="382">
        <f>SUM(F46:F49)</f>
        <v>0</v>
      </c>
      <c r="G50" s="382">
        <f>SUM(G46:G49)</f>
        <v>0</v>
      </c>
      <c r="H50" s="382">
        <f>SUM(H46:H49)</f>
        <v>0</v>
      </c>
      <c r="I50" s="382">
        <f t="shared" ref="I50:Q50" si="6">SUM(I46:I49)</f>
        <v>0</v>
      </c>
      <c r="J50" s="382">
        <f t="shared" si="6"/>
        <v>0</v>
      </c>
      <c r="K50" s="382">
        <f t="shared" si="6"/>
        <v>0</v>
      </c>
      <c r="L50" s="382">
        <f t="shared" si="6"/>
        <v>2</v>
      </c>
      <c r="M50" s="382">
        <f t="shared" si="6"/>
        <v>0</v>
      </c>
      <c r="N50" s="382">
        <f t="shared" si="6"/>
        <v>0</v>
      </c>
      <c r="O50" s="382">
        <f t="shared" si="6"/>
        <v>0</v>
      </c>
      <c r="P50" s="382">
        <f>SUM(P46:P49)</f>
        <v>0</v>
      </c>
      <c r="Q50" s="103">
        <f t="shared" si="6"/>
        <v>2</v>
      </c>
      <c r="R50" s="612">
        <f>SUM(R46:R49)</f>
        <v>1</v>
      </c>
    </row>
    <row r="51" spans="1:18" ht="26.25" x14ac:dyDescent="0.25">
      <c r="A51" s="93" t="s">
        <v>58</v>
      </c>
      <c r="B51" s="256" t="s">
        <v>59</v>
      </c>
      <c r="C51" s="94"/>
      <c r="D51" s="94"/>
      <c r="E51" s="379"/>
      <c r="F51" s="379"/>
      <c r="G51" s="379"/>
      <c r="H51" s="379"/>
      <c r="I51" s="379"/>
      <c r="J51" s="379">
        <v>1</v>
      </c>
      <c r="K51" s="379"/>
      <c r="L51" s="379"/>
      <c r="M51" s="379">
        <v>0</v>
      </c>
      <c r="N51" s="379"/>
      <c r="O51" s="379"/>
      <c r="P51" s="379"/>
      <c r="Q51" s="95">
        <f>SUM(E51:P51)</f>
        <v>1</v>
      </c>
      <c r="R51" s="609">
        <v>1</v>
      </c>
    </row>
    <row r="52" spans="1:18" ht="26.25" x14ac:dyDescent="0.25">
      <c r="A52" s="78" t="s">
        <v>58</v>
      </c>
      <c r="B52" s="257" t="s">
        <v>60</v>
      </c>
      <c r="C52" s="79"/>
      <c r="D52" s="79"/>
      <c r="E52" s="373"/>
      <c r="F52" s="373"/>
      <c r="G52" s="373"/>
      <c r="H52" s="373">
        <v>0</v>
      </c>
      <c r="I52" s="373">
        <v>0</v>
      </c>
      <c r="J52" s="373"/>
      <c r="K52" s="373"/>
      <c r="L52" s="373"/>
      <c r="M52" s="373"/>
      <c r="N52" s="373"/>
      <c r="O52" s="373"/>
      <c r="P52" s="373"/>
      <c r="Q52" s="82">
        <f t="shared" ref="Q52:Q59" si="7">SUM(E52:P52)</f>
        <v>0</v>
      </c>
      <c r="R52" s="605">
        <v>0</v>
      </c>
    </row>
    <row r="53" spans="1:18" ht="26.25" x14ac:dyDescent="0.25">
      <c r="A53" s="78" t="s">
        <v>58</v>
      </c>
      <c r="B53" s="257" t="s">
        <v>61</v>
      </c>
      <c r="C53" s="79"/>
      <c r="D53" s="79"/>
      <c r="E53" s="373"/>
      <c r="F53" s="373"/>
      <c r="G53" s="373"/>
      <c r="H53" s="373"/>
      <c r="I53" s="373"/>
      <c r="J53" s="373">
        <v>1</v>
      </c>
      <c r="K53" s="373"/>
      <c r="L53" s="373"/>
      <c r="M53" s="373"/>
      <c r="N53" s="373"/>
      <c r="O53" s="373"/>
      <c r="P53" s="373"/>
      <c r="Q53" s="82">
        <f t="shared" si="7"/>
        <v>1</v>
      </c>
      <c r="R53" s="605">
        <v>1</v>
      </c>
    </row>
    <row r="54" spans="1:18" ht="42" customHeight="1" x14ac:dyDescent="0.25">
      <c r="A54" s="78" t="s">
        <v>58</v>
      </c>
      <c r="B54" s="257" t="s">
        <v>62</v>
      </c>
      <c r="C54" s="79"/>
      <c r="D54" s="79"/>
      <c r="E54" s="373"/>
      <c r="F54" s="373"/>
      <c r="G54" s="373"/>
      <c r="H54" s="373"/>
      <c r="I54" s="373"/>
      <c r="J54" s="373"/>
      <c r="K54" s="373"/>
      <c r="L54" s="373"/>
      <c r="M54" s="373"/>
      <c r="N54" s="373"/>
      <c r="O54" s="373"/>
      <c r="P54" s="373"/>
      <c r="Q54" s="82">
        <f t="shared" si="7"/>
        <v>0</v>
      </c>
      <c r="R54" s="605"/>
    </row>
    <row r="55" spans="1:18" ht="26.25" x14ac:dyDescent="0.25">
      <c r="A55" s="78" t="s">
        <v>58</v>
      </c>
      <c r="B55" s="257" t="s">
        <v>63</v>
      </c>
      <c r="C55" s="79"/>
      <c r="D55" s="79"/>
      <c r="E55" s="373"/>
      <c r="F55" s="373"/>
      <c r="G55" s="373"/>
      <c r="H55" s="373"/>
      <c r="I55" s="373"/>
      <c r="J55" s="373"/>
      <c r="K55" s="373"/>
      <c r="L55" s="373"/>
      <c r="M55" s="373"/>
      <c r="N55" s="392">
        <v>0</v>
      </c>
      <c r="O55" s="373"/>
      <c r="P55" s="373"/>
      <c r="Q55" s="82">
        <f t="shared" si="7"/>
        <v>0</v>
      </c>
      <c r="R55" s="605">
        <v>0</v>
      </c>
    </row>
    <row r="56" spans="1:18" ht="26.25" x14ac:dyDescent="0.25">
      <c r="A56" s="78" t="s">
        <v>58</v>
      </c>
      <c r="B56" s="257" t="s">
        <v>64</v>
      </c>
      <c r="C56" s="79"/>
      <c r="D56" s="79"/>
      <c r="E56" s="373"/>
      <c r="F56" s="373"/>
      <c r="G56" s="373"/>
      <c r="H56" s="373"/>
      <c r="I56" s="373">
        <v>0</v>
      </c>
      <c r="J56" s="373"/>
      <c r="K56" s="373"/>
      <c r="L56" s="373"/>
      <c r="M56" s="373">
        <v>0</v>
      </c>
      <c r="N56" s="373"/>
      <c r="O56" s="373"/>
      <c r="P56" s="373"/>
      <c r="Q56" s="82">
        <f t="shared" si="7"/>
        <v>0</v>
      </c>
      <c r="R56" s="605">
        <v>0</v>
      </c>
    </row>
    <row r="57" spans="1:18" ht="26.25" x14ac:dyDescent="0.25">
      <c r="A57" s="78" t="s">
        <v>58</v>
      </c>
      <c r="B57" s="257" t="s">
        <v>65</v>
      </c>
      <c r="C57" s="79"/>
      <c r="D57" s="79"/>
      <c r="E57" s="373"/>
      <c r="F57" s="373"/>
      <c r="G57" s="373"/>
      <c r="H57" s="373"/>
      <c r="I57" s="373">
        <v>0</v>
      </c>
      <c r="J57" s="373">
        <v>0</v>
      </c>
      <c r="K57" s="373"/>
      <c r="L57" s="373"/>
      <c r="M57" s="373"/>
      <c r="N57" s="373"/>
      <c r="O57" s="373"/>
      <c r="P57" s="373"/>
      <c r="Q57" s="82">
        <f t="shared" si="7"/>
        <v>0</v>
      </c>
      <c r="R57" s="605">
        <v>1</v>
      </c>
    </row>
    <row r="58" spans="1:18" ht="26.25" x14ac:dyDescent="0.25">
      <c r="A58" s="78" t="s">
        <v>58</v>
      </c>
      <c r="B58" s="257" t="s">
        <v>66</v>
      </c>
      <c r="C58" s="79"/>
      <c r="D58" s="79"/>
      <c r="E58" s="373"/>
      <c r="F58" s="373"/>
      <c r="G58" s="373"/>
      <c r="H58" s="373"/>
      <c r="I58" s="373"/>
      <c r="J58" s="373"/>
      <c r="K58" s="373"/>
      <c r="L58" s="373"/>
      <c r="M58" s="373"/>
      <c r="N58" s="373"/>
      <c r="O58" s="373"/>
      <c r="P58" s="373"/>
      <c r="Q58" s="82">
        <f t="shared" si="7"/>
        <v>0</v>
      </c>
      <c r="R58" s="605"/>
    </row>
    <row r="59" spans="1:18" s="272" customFormat="1" ht="26.25" x14ac:dyDescent="0.25">
      <c r="A59" s="269" t="s">
        <v>58</v>
      </c>
      <c r="B59" s="273" t="s">
        <v>67</v>
      </c>
      <c r="C59" s="83"/>
      <c r="D59" s="83"/>
      <c r="E59" s="375"/>
      <c r="F59" s="375"/>
      <c r="G59" s="375"/>
      <c r="H59" s="375">
        <v>0</v>
      </c>
      <c r="I59" s="375"/>
      <c r="J59" s="375">
        <v>0</v>
      </c>
      <c r="K59" s="375"/>
      <c r="L59" s="375"/>
      <c r="M59" s="375"/>
      <c r="N59" s="375"/>
      <c r="O59" s="375"/>
      <c r="P59" s="375"/>
      <c r="Q59" s="274">
        <f t="shared" si="7"/>
        <v>0</v>
      </c>
      <c r="R59" s="606">
        <v>1</v>
      </c>
    </row>
    <row r="60" spans="1:18" ht="27" thickBot="1" x14ac:dyDescent="0.3">
      <c r="A60" s="89" t="s">
        <v>58</v>
      </c>
      <c r="B60" s="258" t="s">
        <v>224</v>
      </c>
      <c r="C60" s="90"/>
      <c r="D60" s="90"/>
      <c r="E60" s="377"/>
      <c r="F60" s="377"/>
      <c r="G60" s="377"/>
      <c r="H60" s="377"/>
      <c r="I60" s="377"/>
      <c r="J60" s="377">
        <v>2</v>
      </c>
      <c r="K60" s="377"/>
      <c r="L60" s="377"/>
      <c r="M60" s="377">
        <v>2</v>
      </c>
      <c r="N60" s="377"/>
      <c r="O60" s="377"/>
      <c r="P60" s="377"/>
      <c r="Q60" s="91">
        <f>SUM(E60:P60)</f>
        <v>4</v>
      </c>
      <c r="R60" s="607">
        <v>4</v>
      </c>
    </row>
    <row r="61" spans="1:18" ht="15.75" thickBot="1" x14ac:dyDescent="0.3">
      <c r="A61" s="415" t="s">
        <v>205</v>
      </c>
      <c r="B61" s="416"/>
      <c r="C61" s="97">
        <f>D61/Metas!G9</f>
        <v>0.83333333333333326</v>
      </c>
      <c r="D61" s="98">
        <f>Q61/R61</f>
        <v>0.75</v>
      </c>
      <c r="E61" s="378">
        <f t="shared" ref="E61:R61" si="8">SUM(E51:E60)</f>
        <v>0</v>
      </c>
      <c r="F61" s="383">
        <f t="shared" si="8"/>
        <v>0</v>
      </c>
      <c r="G61" s="383">
        <f t="shared" si="8"/>
        <v>0</v>
      </c>
      <c r="H61" s="383">
        <f t="shared" si="8"/>
        <v>0</v>
      </c>
      <c r="I61" s="383">
        <f t="shared" si="8"/>
        <v>0</v>
      </c>
      <c r="J61" s="383">
        <f t="shared" si="8"/>
        <v>4</v>
      </c>
      <c r="K61" s="383">
        <f t="shared" si="8"/>
        <v>0</v>
      </c>
      <c r="L61" s="383">
        <f t="shared" si="8"/>
        <v>0</v>
      </c>
      <c r="M61" s="383">
        <f t="shared" si="8"/>
        <v>2</v>
      </c>
      <c r="N61" s="383">
        <f t="shared" si="8"/>
        <v>0</v>
      </c>
      <c r="O61" s="383">
        <f t="shared" si="8"/>
        <v>0</v>
      </c>
      <c r="P61" s="383">
        <f t="shared" si="8"/>
        <v>0</v>
      </c>
      <c r="Q61" s="110">
        <f t="shared" si="8"/>
        <v>6</v>
      </c>
      <c r="R61" s="615">
        <f t="shared" si="8"/>
        <v>8</v>
      </c>
    </row>
    <row r="62" spans="1:18" ht="26.25" x14ac:dyDescent="0.25">
      <c r="A62" s="93" t="s">
        <v>68</v>
      </c>
      <c r="B62" s="256" t="s">
        <v>69</v>
      </c>
      <c r="C62" s="94"/>
      <c r="D62" s="94"/>
      <c r="E62" s="379"/>
      <c r="F62" s="379"/>
      <c r="G62" s="379"/>
      <c r="H62" s="379"/>
      <c r="I62" s="379">
        <v>1</v>
      </c>
      <c r="J62" s="379">
        <v>0</v>
      </c>
      <c r="K62" s="379">
        <v>2</v>
      </c>
      <c r="L62" s="379"/>
      <c r="M62" s="379"/>
      <c r="N62" s="379"/>
      <c r="O62" s="379"/>
      <c r="P62" s="379"/>
      <c r="Q62" s="95">
        <f t="shared" ref="Q62:Q75" si="9">SUM(E62:P62)</f>
        <v>3</v>
      </c>
      <c r="R62" s="609">
        <v>3</v>
      </c>
    </row>
    <row r="63" spans="1:18" ht="26.25" x14ac:dyDescent="0.25">
      <c r="A63" s="78" t="s">
        <v>68</v>
      </c>
      <c r="B63" s="257" t="s">
        <v>70</v>
      </c>
      <c r="C63" s="79"/>
      <c r="D63" s="79"/>
      <c r="E63" s="373"/>
      <c r="F63" s="373"/>
      <c r="G63" s="373"/>
      <c r="H63" s="373"/>
      <c r="I63" s="373"/>
      <c r="J63" s="373"/>
      <c r="K63" s="373"/>
      <c r="L63" s="373"/>
      <c r="M63" s="373"/>
      <c r="N63" s="373"/>
      <c r="O63" s="373"/>
      <c r="P63" s="373"/>
      <c r="Q63" s="82">
        <f t="shared" si="9"/>
        <v>0</v>
      </c>
      <c r="R63" s="605"/>
    </row>
    <row r="64" spans="1:18" ht="42" customHeight="1" x14ac:dyDescent="0.25">
      <c r="A64" s="78" t="s">
        <v>68</v>
      </c>
      <c r="B64" s="257" t="s">
        <v>71</v>
      </c>
      <c r="C64" s="79"/>
      <c r="D64" s="79"/>
      <c r="E64" s="373"/>
      <c r="F64" s="373"/>
      <c r="G64" s="373"/>
      <c r="H64" s="373"/>
      <c r="I64" s="373"/>
      <c r="J64" s="373"/>
      <c r="K64" s="373"/>
      <c r="L64" s="373"/>
      <c r="M64" s="373"/>
      <c r="N64" s="373"/>
      <c r="O64" s="373"/>
      <c r="P64" s="373"/>
      <c r="Q64" s="82">
        <f t="shared" si="9"/>
        <v>0</v>
      </c>
      <c r="R64" s="605"/>
    </row>
    <row r="65" spans="1:18" ht="26.25" x14ac:dyDescent="0.25">
      <c r="A65" s="78" t="s">
        <v>68</v>
      </c>
      <c r="B65" s="257" t="s">
        <v>72</v>
      </c>
      <c r="C65" s="79"/>
      <c r="D65" s="79"/>
      <c r="E65" s="373"/>
      <c r="F65" s="373"/>
      <c r="G65" s="373"/>
      <c r="H65" s="373"/>
      <c r="I65" s="373"/>
      <c r="J65" s="373"/>
      <c r="K65" s="373"/>
      <c r="L65" s="373"/>
      <c r="M65" s="373"/>
      <c r="N65" s="373"/>
      <c r="O65" s="373"/>
      <c r="P65" s="373"/>
      <c r="Q65" s="82">
        <f t="shared" si="9"/>
        <v>0</v>
      </c>
      <c r="R65" s="605"/>
    </row>
    <row r="66" spans="1:18" ht="26.25" x14ac:dyDescent="0.25">
      <c r="A66" s="78" t="s">
        <v>68</v>
      </c>
      <c r="B66" s="257" t="s">
        <v>73</v>
      </c>
      <c r="C66" s="79"/>
      <c r="D66" s="79"/>
      <c r="E66" s="373"/>
      <c r="F66" s="373"/>
      <c r="G66" s="373"/>
      <c r="H66" s="373"/>
      <c r="I66" s="373"/>
      <c r="J66" s="373"/>
      <c r="K66" s="373"/>
      <c r="L66" s="373"/>
      <c r="M66" s="373"/>
      <c r="N66" s="373"/>
      <c r="O66" s="373"/>
      <c r="P66" s="373"/>
      <c r="Q66" s="82">
        <f t="shared" si="9"/>
        <v>0</v>
      </c>
      <c r="R66" s="605"/>
    </row>
    <row r="67" spans="1:18" ht="26.25" x14ac:dyDescent="0.25">
      <c r="A67" s="78" t="s">
        <v>68</v>
      </c>
      <c r="B67" s="257" t="s">
        <v>74</v>
      </c>
      <c r="C67" s="79"/>
      <c r="D67" s="79"/>
      <c r="E67" s="373"/>
      <c r="F67" s="373"/>
      <c r="G67" s="373"/>
      <c r="H67" s="373"/>
      <c r="I67" s="373"/>
      <c r="J67" s="373"/>
      <c r="K67" s="373"/>
      <c r="L67" s="373"/>
      <c r="M67" s="373"/>
      <c r="N67" s="373"/>
      <c r="O67" s="373"/>
      <c r="P67" s="373"/>
      <c r="Q67" s="82">
        <f t="shared" si="9"/>
        <v>0</v>
      </c>
      <c r="R67" s="605"/>
    </row>
    <row r="68" spans="1:18" ht="26.25" x14ac:dyDescent="0.25">
      <c r="A68" s="78" t="s">
        <v>68</v>
      </c>
      <c r="B68" s="257" t="s">
        <v>75</v>
      </c>
      <c r="C68" s="79"/>
      <c r="D68" s="79"/>
      <c r="E68" s="373"/>
      <c r="F68" s="373"/>
      <c r="G68" s="373">
        <v>1</v>
      </c>
      <c r="H68" s="373"/>
      <c r="I68" s="373"/>
      <c r="J68" s="373"/>
      <c r="K68" s="373"/>
      <c r="L68" s="373"/>
      <c r="M68" s="373"/>
      <c r="N68" s="373"/>
      <c r="O68" s="373"/>
      <c r="P68" s="373"/>
      <c r="Q68" s="82">
        <f t="shared" si="9"/>
        <v>1</v>
      </c>
      <c r="R68" s="605">
        <v>1</v>
      </c>
    </row>
    <row r="69" spans="1:18" ht="26.25" x14ac:dyDescent="0.25">
      <c r="A69" s="78" t="s">
        <v>68</v>
      </c>
      <c r="B69" s="257" t="s">
        <v>76</v>
      </c>
      <c r="C69" s="79"/>
      <c r="D69" s="79"/>
      <c r="E69" s="373"/>
      <c r="F69" s="373"/>
      <c r="G69" s="373"/>
      <c r="H69" s="373"/>
      <c r="I69" s="373"/>
      <c r="J69" s="373"/>
      <c r="K69" s="373"/>
      <c r="L69" s="373"/>
      <c r="M69" s="373"/>
      <c r="N69" s="373"/>
      <c r="O69" s="373"/>
      <c r="P69" s="373"/>
      <c r="Q69" s="82">
        <f t="shared" si="9"/>
        <v>0</v>
      </c>
      <c r="R69" s="605"/>
    </row>
    <row r="70" spans="1:18" ht="26.25" x14ac:dyDescent="0.25">
      <c r="A70" s="78" t="s">
        <v>68</v>
      </c>
      <c r="B70" s="257" t="s">
        <v>77</v>
      </c>
      <c r="C70" s="79"/>
      <c r="D70" s="79"/>
      <c r="E70" s="373"/>
      <c r="F70" s="373"/>
      <c r="G70" s="373"/>
      <c r="H70" s="373"/>
      <c r="I70" s="373"/>
      <c r="J70" s="373"/>
      <c r="K70" s="373"/>
      <c r="L70" s="373"/>
      <c r="M70" s="373">
        <v>0</v>
      </c>
      <c r="N70" s="373"/>
      <c r="O70" s="373"/>
      <c r="P70" s="373"/>
      <c r="Q70" s="82">
        <f t="shared" si="9"/>
        <v>0</v>
      </c>
      <c r="R70" s="605">
        <v>0</v>
      </c>
    </row>
    <row r="71" spans="1:18" ht="26.25" x14ac:dyDescent="0.25">
      <c r="A71" s="78" t="s">
        <v>68</v>
      </c>
      <c r="B71" s="257" t="s">
        <v>78</v>
      </c>
      <c r="C71" s="79"/>
      <c r="D71" s="79"/>
      <c r="E71" s="373"/>
      <c r="F71" s="373"/>
      <c r="G71" s="373"/>
      <c r="H71" s="373"/>
      <c r="I71" s="373"/>
      <c r="J71" s="373"/>
      <c r="K71" s="373"/>
      <c r="L71" s="373"/>
      <c r="M71" s="373"/>
      <c r="N71" s="373"/>
      <c r="O71" s="373"/>
      <c r="P71" s="373"/>
      <c r="Q71" s="82">
        <f t="shared" si="9"/>
        <v>0</v>
      </c>
      <c r="R71" s="605"/>
    </row>
    <row r="72" spans="1:18" s="272" customFormat="1" ht="26.25" x14ac:dyDescent="0.25">
      <c r="A72" s="269" t="s">
        <v>68</v>
      </c>
      <c r="B72" s="273" t="s">
        <v>79</v>
      </c>
      <c r="C72" s="83"/>
      <c r="D72" s="83"/>
      <c r="E72" s="375"/>
      <c r="F72" s="375"/>
      <c r="G72" s="375"/>
      <c r="H72" s="375"/>
      <c r="I72" s="375"/>
      <c r="J72" s="375"/>
      <c r="K72" s="375"/>
      <c r="L72" s="375"/>
      <c r="M72" s="375"/>
      <c r="N72" s="375"/>
      <c r="O72" s="375"/>
      <c r="P72" s="375"/>
      <c r="Q72" s="274">
        <f>SUM(E72:P72)</f>
        <v>0</v>
      </c>
      <c r="R72" s="606">
        <v>0</v>
      </c>
    </row>
    <row r="73" spans="1:18" ht="26.25" x14ac:dyDescent="0.25">
      <c r="A73" s="78" t="s">
        <v>68</v>
      </c>
      <c r="B73" s="257" t="s">
        <v>80</v>
      </c>
      <c r="C73" s="79"/>
      <c r="D73" s="79"/>
      <c r="E73" s="373"/>
      <c r="F73" s="373"/>
      <c r="G73" s="373"/>
      <c r="H73" s="373"/>
      <c r="I73" s="373"/>
      <c r="J73" s="373"/>
      <c r="K73" s="373"/>
      <c r="L73" s="373"/>
      <c r="M73" s="373"/>
      <c r="N73" s="373"/>
      <c r="O73" s="373"/>
      <c r="P73" s="373"/>
      <c r="Q73" s="82">
        <f>SUM(E73:P73)</f>
        <v>0</v>
      </c>
      <c r="R73" s="605"/>
    </row>
    <row r="74" spans="1:18" ht="30" customHeight="1" x14ac:dyDescent="0.25">
      <c r="A74" s="78" t="s">
        <v>68</v>
      </c>
      <c r="B74" s="257" t="s">
        <v>81</v>
      </c>
      <c r="C74" s="79"/>
      <c r="D74" s="79"/>
      <c r="E74" s="373"/>
      <c r="F74" s="373"/>
      <c r="G74" s="373"/>
      <c r="H74" s="373"/>
      <c r="I74" s="373"/>
      <c r="J74" s="373"/>
      <c r="K74" s="373"/>
      <c r="L74" s="373"/>
      <c r="M74" s="373"/>
      <c r="N74" s="373"/>
      <c r="O74" s="373"/>
      <c r="P74" s="373"/>
      <c r="Q74" s="82">
        <f t="shared" si="9"/>
        <v>0</v>
      </c>
      <c r="R74" s="605"/>
    </row>
    <row r="75" spans="1:18" ht="29.25" customHeight="1" thickBot="1" x14ac:dyDescent="0.3">
      <c r="A75" s="89" t="s">
        <v>68</v>
      </c>
      <c r="B75" s="258" t="s">
        <v>82</v>
      </c>
      <c r="C75" s="90"/>
      <c r="D75" s="90"/>
      <c r="E75" s="377"/>
      <c r="F75" s="377"/>
      <c r="G75" s="377">
        <v>3</v>
      </c>
      <c r="H75" s="377"/>
      <c r="I75" s="377">
        <v>1</v>
      </c>
      <c r="J75" s="377"/>
      <c r="K75" s="377"/>
      <c r="L75" s="377"/>
      <c r="M75" s="377"/>
      <c r="N75" s="377"/>
      <c r="O75" s="377"/>
      <c r="P75" s="377"/>
      <c r="Q75" s="91">
        <f t="shared" si="9"/>
        <v>4</v>
      </c>
      <c r="R75" s="607">
        <v>3</v>
      </c>
    </row>
    <row r="76" spans="1:18" ht="15.75" thickBot="1" x14ac:dyDescent="0.3">
      <c r="A76" s="415" t="s">
        <v>206</v>
      </c>
      <c r="B76" s="416"/>
      <c r="C76" s="97">
        <f>D76/Metas!G10</f>
        <v>1.2698412698412698</v>
      </c>
      <c r="D76" s="98">
        <f>Q76/R76</f>
        <v>1.1428571428571428</v>
      </c>
      <c r="E76" s="378">
        <f>SUM(E62:E75)</f>
        <v>0</v>
      </c>
      <c r="F76" s="378">
        <f t="shared" ref="F76:P76" si="10">SUM(F62:F75)</f>
        <v>0</v>
      </c>
      <c r="G76" s="378">
        <f t="shared" si="10"/>
        <v>4</v>
      </c>
      <c r="H76" s="378">
        <f t="shared" si="10"/>
        <v>0</v>
      </c>
      <c r="I76" s="378">
        <f t="shared" si="10"/>
        <v>2</v>
      </c>
      <c r="J76" s="378">
        <f t="shared" si="10"/>
        <v>0</v>
      </c>
      <c r="K76" s="378">
        <f t="shared" si="10"/>
        <v>2</v>
      </c>
      <c r="L76" s="378">
        <f t="shared" si="10"/>
        <v>0</v>
      </c>
      <c r="M76" s="378">
        <f t="shared" si="10"/>
        <v>0</v>
      </c>
      <c r="N76" s="378">
        <f t="shared" si="10"/>
        <v>0</v>
      </c>
      <c r="O76" s="378">
        <f t="shared" si="10"/>
        <v>0</v>
      </c>
      <c r="P76" s="378">
        <f t="shared" si="10"/>
        <v>0</v>
      </c>
      <c r="Q76" s="110">
        <f>SUM(Q62:Q75)</f>
        <v>8</v>
      </c>
      <c r="R76" s="615">
        <f>SUM(R62:R75)</f>
        <v>7</v>
      </c>
    </row>
    <row r="77" spans="1:18" ht="26.25" x14ac:dyDescent="0.25">
      <c r="A77" s="93" t="s">
        <v>83</v>
      </c>
      <c r="B77" s="256" t="s">
        <v>84</v>
      </c>
      <c r="C77" s="94"/>
      <c r="D77" s="94"/>
      <c r="E77" s="379">
        <v>0</v>
      </c>
      <c r="F77" s="379"/>
      <c r="G77" s="379">
        <v>0</v>
      </c>
      <c r="H77" s="379"/>
      <c r="I77" s="379"/>
      <c r="J77" s="379">
        <v>1</v>
      </c>
      <c r="K77" s="379">
        <v>1</v>
      </c>
      <c r="L77" s="379">
        <v>1</v>
      </c>
      <c r="M77" s="379">
        <v>2</v>
      </c>
      <c r="N77" s="379"/>
      <c r="O77" s="379"/>
      <c r="P77" s="379"/>
      <c r="Q77" s="95">
        <f t="shared" ref="Q77:Q86" si="11">SUM(E77:P77)</f>
        <v>5</v>
      </c>
      <c r="R77" s="609">
        <v>10</v>
      </c>
    </row>
    <row r="78" spans="1:18" ht="26.25" x14ac:dyDescent="0.25">
      <c r="A78" s="78" t="s">
        <v>83</v>
      </c>
      <c r="B78" s="257" t="s">
        <v>85</v>
      </c>
      <c r="C78" s="79"/>
      <c r="D78" s="79"/>
      <c r="E78" s="373">
        <v>0</v>
      </c>
      <c r="F78" s="373">
        <v>0</v>
      </c>
      <c r="G78" s="373">
        <v>0</v>
      </c>
      <c r="H78" s="373">
        <v>0</v>
      </c>
      <c r="I78" s="373">
        <v>0</v>
      </c>
      <c r="J78" s="373">
        <v>0</v>
      </c>
      <c r="K78" s="373">
        <v>0</v>
      </c>
      <c r="L78" s="373">
        <v>0</v>
      </c>
      <c r="M78" s="373"/>
      <c r="N78" s="373"/>
      <c r="O78" s="373"/>
      <c r="P78" s="373"/>
      <c r="Q78" s="82">
        <f t="shared" si="11"/>
        <v>0</v>
      </c>
      <c r="R78" s="605"/>
    </row>
    <row r="79" spans="1:18" ht="26.25" x14ac:dyDescent="0.25">
      <c r="A79" s="78" t="s">
        <v>83</v>
      </c>
      <c r="B79" s="257" t="s">
        <v>86</v>
      </c>
      <c r="C79" s="79"/>
      <c r="D79" s="79"/>
      <c r="E79" s="373">
        <v>0</v>
      </c>
      <c r="F79" s="373">
        <v>0</v>
      </c>
      <c r="G79" s="373">
        <v>0</v>
      </c>
      <c r="H79" s="373">
        <v>0</v>
      </c>
      <c r="I79" s="373">
        <v>0</v>
      </c>
      <c r="J79" s="373">
        <v>0</v>
      </c>
      <c r="K79" s="373">
        <v>0</v>
      </c>
      <c r="L79" s="373">
        <v>0</v>
      </c>
      <c r="M79" s="373"/>
      <c r="N79" s="373"/>
      <c r="O79" s="373"/>
      <c r="P79" s="373"/>
      <c r="Q79" s="82">
        <f t="shared" si="11"/>
        <v>0</v>
      </c>
      <c r="R79" s="605"/>
    </row>
    <row r="80" spans="1:18" ht="26.25" x14ac:dyDescent="0.25">
      <c r="A80" s="78" t="s">
        <v>83</v>
      </c>
      <c r="B80" s="257" t="s">
        <v>87</v>
      </c>
      <c r="C80" s="79"/>
      <c r="D80" s="79"/>
      <c r="E80" s="373">
        <v>0</v>
      </c>
      <c r="F80" s="373">
        <v>0</v>
      </c>
      <c r="G80" s="373">
        <v>0</v>
      </c>
      <c r="H80" s="373">
        <v>0</v>
      </c>
      <c r="I80" s="373">
        <v>0</v>
      </c>
      <c r="J80" s="373">
        <v>0</v>
      </c>
      <c r="K80" s="373">
        <v>0</v>
      </c>
      <c r="L80" s="373">
        <v>0</v>
      </c>
      <c r="M80" s="373"/>
      <c r="N80" s="373"/>
      <c r="O80" s="373"/>
      <c r="P80" s="373"/>
      <c r="Q80" s="82">
        <f t="shared" si="11"/>
        <v>0</v>
      </c>
      <c r="R80" s="605"/>
    </row>
    <row r="81" spans="1:18" ht="26.25" x14ac:dyDescent="0.25">
      <c r="A81" s="78" t="s">
        <v>83</v>
      </c>
      <c r="B81" s="257" t="s">
        <v>88</v>
      </c>
      <c r="C81" s="79"/>
      <c r="D81" s="79"/>
      <c r="E81" s="373">
        <v>0</v>
      </c>
      <c r="F81" s="373">
        <v>0</v>
      </c>
      <c r="G81" s="373">
        <v>0</v>
      </c>
      <c r="H81" s="373">
        <v>0</v>
      </c>
      <c r="I81" s="373">
        <v>0</v>
      </c>
      <c r="J81" s="373">
        <v>0</v>
      </c>
      <c r="K81" s="373">
        <v>0</v>
      </c>
      <c r="L81" s="373">
        <v>0</v>
      </c>
      <c r="M81" s="373"/>
      <c r="N81" s="373"/>
      <c r="O81" s="373"/>
      <c r="P81" s="373"/>
      <c r="Q81" s="82">
        <f t="shared" si="11"/>
        <v>0</v>
      </c>
      <c r="R81" s="605"/>
    </row>
    <row r="82" spans="1:18" ht="26.25" x14ac:dyDescent="0.25">
      <c r="A82" s="78" t="s">
        <v>83</v>
      </c>
      <c r="B82" s="257" t="s">
        <v>89</v>
      </c>
      <c r="C82" s="79"/>
      <c r="D82" s="79"/>
      <c r="E82" s="373">
        <v>0</v>
      </c>
      <c r="F82" s="373">
        <v>0</v>
      </c>
      <c r="G82" s="373">
        <v>0</v>
      </c>
      <c r="H82" s="373">
        <v>0</v>
      </c>
      <c r="I82" s="373">
        <v>0</v>
      </c>
      <c r="J82" s="373">
        <v>0</v>
      </c>
      <c r="K82" s="373">
        <v>0</v>
      </c>
      <c r="L82" s="373">
        <v>0</v>
      </c>
      <c r="M82" s="373"/>
      <c r="N82" s="373"/>
      <c r="O82" s="373"/>
      <c r="P82" s="373"/>
      <c r="Q82" s="82">
        <f t="shared" si="11"/>
        <v>0</v>
      </c>
      <c r="R82" s="605">
        <v>0</v>
      </c>
    </row>
    <row r="83" spans="1:18" ht="26.25" x14ac:dyDescent="0.25">
      <c r="A83" s="78" t="s">
        <v>83</v>
      </c>
      <c r="B83" s="257" t="s">
        <v>90</v>
      </c>
      <c r="C83" s="79"/>
      <c r="D83" s="79"/>
      <c r="E83" s="373">
        <v>0</v>
      </c>
      <c r="F83" s="373">
        <v>0</v>
      </c>
      <c r="G83" s="373">
        <v>0</v>
      </c>
      <c r="H83" s="373">
        <v>0</v>
      </c>
      <c r="I83" s="373">
        <v>0</v>
      </c>
      <c r="J83" s="373">
        <v>0</v>
      </c>
      <c r="K83" s="373">
        <v>0</v>
      </c>
      <c r="L83" s="373">
        <v>0</v>
      </c>
      <c r="M83" s="373"/>
      <c r="N83" s="373"/>
      <c r="O83" s="373"/>
      <c r="P83" s="373"/>
      <c r="Q83" s="82">
        <f t="shared" si="11"/>
        <v>0</v>
      </c>
      <c r="R83" s="605"/>
    </row>
    <row r="84" spans="1:18" ht="26.25" x14ac:dyDescent="0.25">
      <c r="A84" s="78" t="s">
        <v>83</v>
      </c>
      <c r="B84" s="257" t="s">
        <v>91</v>
      </c>
      <c r="C84" s="79"/>
      <c r="D84" s="79"/>
      <c r="E84" s="373">
        <v>0</v>
      </c>
      <c r="F84" s="373">
        <v>0</v>
      </c>
      <c r="G84" s="373">
        <v>0</v>
      </c>
      <c r="H84" s="373">
        <v>0</v>
      </c>
      <c r="I84" s="373">
        <v>0</v>
      </c>
      <c r="J84" s="373">
        <v>0</v>
      </c>
      <c r="K84" s="373">
        <v>0</v>
      </c>
      <c r="L84" s="373">
        <v>0</v>
      </c>
      <c r="M84" s="373"/>
      <c r="N84" s="373"/>
      <c r="O84" s="373"/>
      <c r="P84" s="373"/>
      <c r="Q84" s="82">
        <f t="shared" si="11"/>
        <v>0</v>
      </c>
      <c r="R84" s="605"/>
    </row>
    <row r="85" spans="1:18" ht="26.25" x14ac:dyDescent="0.25">
      <c r="A85" s="78" t="s">
        <v>83</v>
      </c>
      <c r="B85" s="257" t="s">
        <v>92</v>
      </c>
      <c r="C85" s="79"/>
      <c r="D85" s="79"/>
      <c r="E85" s="373">
        <v>0</v>
      </c>
      <c r="F85" s="373">
        <v>0</v>
      </c>
      <c r="G85" s="373">
        <v>0</v>
      </c>
      <c r="H85" s="373">
        <v>0</v>
      </c>
      <c r="I85" s="373">
        <v>0</v>
      </c>
      <c r="J85" s="373">
        <v>0</v>
      </c>
      <c r="K85" s="373">
        <v>0</v>
      </c>
      <c r="L85" s="373">
        <v>0</v>
      </c>
      <c r="M85" s="373"/>
      <c r="N85" s="373"/>
      <c r="O85" s="373"/>
      <c r="P85" s="373"/>
      <c r="Q85" s="82">
        <f>SUM(E85:P85)</f>
        <v>0</v>
      </c>
      <c r="R85" s="605"/>
    </row>
    <row r="86" spans="1:18" ht="27" thickBot="1" x14ac:dyDescent="0.3">
      <c r="A86" s="89" t="s">
        <v>83</v>
      </c>
      <c r="B86" s="258" t="s">
        <v>93</v>
      </c>
      <c r="C86" s="90"/>
      <c r="D86" s="90"/>
      <c r="E86" s="377">
        <v>0</v>
      </c>
      <c r="F86" s="377">
        <v>0</v>
      </c>
      <c r="G86" s="377">
        <v>0</v>
      </c>
      <c r="H86" s="377">
        <v>0</v>
      </c>
      <c r="I86" s="377">
        <v>0</v>
      </c>
      <c r="J86" s="377">
        <v>0</v>
      </c>
      <c r="K86" s="377">
        <v>0</v>
      </c>
      <c r="L86" s="377">
        <v>0</v>
      </c>
      <c r="M86" s="377"/>
      <c r="N86" s="377"/>
      <c r="O86" s="377"/>
      <c r="P86" s="377"/>
      <c r="Q86" s="91">
        <f t="shared" si="11"/>
        <v>0</v>
      </c>
      <c r="R86" s="607"/>
    </row>
    <row r="87" spans="1:18" ht="17.25" customHeight="1" thickBot="1" x14ac:dyDescent="0.3">
      <c r="A87" s="415" t="s">
        <v>207</v>
      </c>
      <c r="B87" s="416"/>
      <c r="C87" s="97">
        <f>D87/Metas!G11</f>
        <v>0.625</v>
      </c>
      <c r="D87" s="98">
        <f>Q87/R87</f>
        <v>0.5</v>
      </c>
      <c r="E87" s="383">
        <f>SUM(E77:E86)</f>
        <v>0</v>
      </c>
      <c r="F87" s="383">
        <f>SUM(F77:F86)</f>
        <v>0</v>
      </c>
      <c r="G87" s="383">
        <f>SUM(G77:G86)</f>
        <v>0</v>
      </c>
      <c r="H87" s="383">
        <f>SUM(H77:H86)</f>
        <v>0</v>
      </c>
      <c r="I87" s="383">
        <f t="shared" ref="I87:O87" si="12">SUM(I77:I86)</f>
        <v>0</v>
      </c>
      <c r="J87" s="383">
        <f t="shared" si="12"/>
        <v>1</v>
      </c>
      <c r="K87" s="383">
        <f t="shared" si="12"/>
        <v>1</v>
      </c>
      <c r="L87" s="383">
        <f t="shared" si="12"/>
        <v>1</v>
      </c>
      <c r="M87" s="383">
        <f t="shared" si="12"/>
        <v>2</v>
      </c>
      <c r="N87" s="383">
        <f t="shared" si="12"/>
        <v>0</v>
      </c>
      <c r="O87" s="383">
        <f t="shared" si="12"/>
        <v>0</v>
      </c>
      <c r="P87" s="383">
        <f>SUM(P77:P86)</f>
        <v>0</v>
      </c>
      <c r="Q87" s="110">
        <f>SUM(Q77:Q86)</f>
        <v>5</v>
      </c>
      <c r="R87" s="615">
        <f t="shared" ref="R87" si="13">SUM(R77:R86)</f>
        <v>10</v>
      </c>
    </row>
    <row r="88" spans="1:18" ht="26.25" x14ac:dyDescent="0.25">
      <c r="A88" s="93" t="s">
        <v>94</v>
      </c>
      <c r="B88" s="256" t="s">
        <v>95</v>
      </c>
      <c r="C88" s="94"/>
      <c r="D88" s="94"/>
      <c r="E88" s="379"/>
      <c r="F88" s="379"/>
      <c r="G88" s="379"/>
      <c r="H88" s="379"/>
      <c r="I88" s="379"/>
      <c r="J88" s="379">
        <v>1</v>
      </c>
      <c r="K88" s="379"/>
      <c r="L88" s="379"/>
      <c r="M88" s="379"/>
      <c r="N88" s="379"/>
      <c r="O88" s="379"/>
      <c r="P88" s="379"/>
      <c r="Q88" s="95">
        <f>SUM(E88:P88)</f>
        <v>1</v>
      </c>
      <c r="R88" s="609">
        <v>0</v>
      </c>
    </row>
    <row r="89" spans="1:18" ht="26.25" x14ac:dyDescent="0.25">
      <c r="A89" s="78" t="s">
        <v>94</v>
      </c>
      <c r="B89" s="257" t="s">
        <v>96</v>
      </c>
      <c r="C89" s="79"/>
      <c r="D89" s="79"/>
      <c r="E89" s="373"/>
      <c r="F89" s="373"/>
      <c r="G89" s="373"/>
      <c r="H89" s="373"/>
      <c r="I89" s="373"/>
      <c r="J89" s="373"/>
      <c r="K89" s="373"/>
      <c r="L89" s="373"/>
      <c r="M89" s="373">
        <v>1</v>
      </c>
      <c r="N89" s="373"/>
      <c r="O89" s="373"/>
      <c r="P89" s="373"/>
      <c r="Q89" s="82">
        <f>SUM(E89:P89)</f>
        <v>1</v>
      </c>
      <c r="R89" s="605">
        <v>1</v>
      </c>
    </row>
    <row r="90" spans="1:18" ht="26.25" x14ac:dyDescent="0.25">
      <c r="A90" s="78" t="s">
        <v>94</v>
      </c>
      <c r="B90" s="257" t="s">
        <v>97</v>
      </c>
      <c r="C90" s="79"/>
      <c r="D90" s="79"/>
      <c r="E90" s="373"/>
      <c r="F90" s="373">
        <v>0</v>
      </c>
      <c r="G90" s="373"/>
      <c r="H90" s="373"/>
      <c r="I90" s="373"/>
      <c r="J90" s="373">
        <v>0</v>
      </c>
      <c r="K90" s="373"/>
      <c r="L90" s="373"/>
      <c r="M90" s="373">
        <v>1</v>
      </c>
      <c r="N90" s="373"/>
      <c r="O90" s="373"/>
      <c r="P90" s="373"/>
      <c r="Q90" s="82">
        <f>SUM(E90:P90)</f>
        <v>1</v>
      </c>
      <c r="R90" s="605">
        <v>2</v>
      </c>
    </row>
    <row r="91" spans="1:18" x14ac:dyDescent="0.25">
      <c r="A91" s="78" t="s">
        <v>94</v>
      </c>
      <c r="B91" s="257" t="s">
        <v>98</v>
      </c>
      <c r="C91" s="79"/>
      <c r="D91" s="79"/>
      <c r="E91" s="373"/>
      <c r="F91" s="373"/>
      <c r="G91" s="373"/>
      <c r="H91" s="373"/>
      <c r="I91" s="373"/>
      <c r="J91" s="373"/>
      <c r="K91" s="373"/>
      <c r="L91" s="373"/>
      <c r="M91" s="373"/>
      <c r="N91" s="373"/>
      <c r="O91" s="373"/>
      <c r="P91" s="373"/>
      <c r="Q91" s="82">
        <f>SUM(E91:P91)</f>
        <v>0</v>
      </c>
      <c r="R91" s="605"/>
    </row>
    <row r="92" spans="1:18" ht="27" thickBot="1" x14ac:dyDescent="0.3">
      <c r="A92" s="89" t="s">
        <v>94</v>
      </c>
      <c r="B92" s="258" t="s">
        <v>99</v>
      </c>
      <c r="C92" s="90"/>
      <c r="D92" s="90"/>
      <c r="E92" s="377"/>
      <c r="F92" s="377"/>
      <c r="G92" s="377"/>
      <c r="H92" s="377">
        <v>0</v>
      </c>
      <c r="I92" s="377">
        <v>1</v>
      </c>
      <c r="J92" s="377"/>
      <c r="K92" s="377">
        <v>1</v>
      </c>
      <c r="L92" s="377">
        <v>1</v>
      </c>
      <c r="M92" s="395">
        <v>0</v>
      </c>
      <c r="N92" s="377"/>
      <c r="O92" s="377"/>
      <c r="P92" s="377"/>
      <c r="Q92" s="91">
        <f>SUM(E92:P92)</f>
        <v>3</v>
      </c>
      <c r="R92" s="607">
        <v>5</v>
      </c>
    </row>
    <row r="93" spans="1:18" ht="15.75" thickBot="1" x14ac:dyDescent="0.3">
      <c r="A93" s="415" t="s">
        <v>208</v>
      </c>
      <c r="B93" s="416"/>
      <c r="C93" s="97">
        <f>D93/Metas!G12</f>
        <v>1</v>
      </c>
      <c r="D93" s="98">
        <f>Q93/R93</f>
        <v>0.75</v>
      </c>
      <c r="E93" s="383">
        <f>SUM(E88:E92)</f>
        <v>0</v>
      </c>
      <c r="F93" s="383">
        <f>SUM(F88:F92)</f>
        <v>0</v>
      </c>
      <c r="G93" s="383">
        <f>SUM(G88:G92)</f>
        <v>0</v>
      </c>
      <c r="H93" s="383">
        <f>SUM(H88:H92)</f>
        <v>0</v>
      </c>
      <c r="I93" s="383">
        <f t="shared" ref="I93:Q93" si="14">SUM(I88:I92)</f>
        <v>1</v>
      </c>
      <c r="J93" s="383">
        <f t="shared" si="14"/>
        <v>1</v>
      </c>
      <c r="K93" s="383">
        <f t="shared" si="14"/>
        <v>1</v>
      </c>
      <c r="L93" s="383">
        <f t="shared" si="14"/>
        <v>1</v>
      </c>
      <c r="M93" s="383">
        <f t="shared" si="14"/>
        <v>2</v>
      </c>
      <c r="N93" s="383">
        <f t="shared" si="14"/>
        <v>0</v>
      </c>
      <c r="O93" s="383">
        <f t="shared" si="14"/>
        <v>0</v>
      </c>
      <c r="P93" s="383">
        <f>SUM(P88:P92)</f>
        <v>0</v>
      </c>
      <c r="Q93" s="110">
        <f t="shared" si="14"/>
        <v>6</v>
      </c>
      <c r="R93" s="615">
        <f>SUM(R88:R92)</f>
        <v>8</v>
      </c>
    </row>
    <row r="94" spans="1:18" ht="26.25" x14ac:dyDescent="0.25">
      <c r="A94" s="93" t="s">
        <v>100</v>
      </c>
      <c r="B94" s="256" t="s">
        <v>101</v>
      </c>
      <c r="C94" s="94"/>
      <c r="D94" s="94"/>
      <c r="E94" s="379"/>
      <c r="F94" s="379"/>
      <c r="G94" s="379"/>
      <c r="H94" s="379"/>
      <c r="I94" s="379"/>
      <c r="J94" s="379">
        <v>1</v>
      </c>
      <c r="K94" s="379"/>
      <c r="L94" s="379"/>
      <c r="M94" s="379"/>
      <c r="N94" s="379"/>
      <c r="O94" s="379"/>
      <c r="P94" s="379"/>
      <c r="Q94" s="95">
        <f t="shared" ref="Q94:Q103" si="15">SUM(E94:P94)</f>
        <v>1</v>
      </c>
      <c r="R94" s="609">
        <v>2</v>
      </c>
    </row>
    <row r="95" spans="1:18" ht="26.25" x14ac:dyDescent="0.25">
      <c r="A95" s="78" t="s">
        <v>100</v>
      </c>
      <c r="B95" s="257" t="s">
        <v>102</v>
      </c>
      <c r="C95" s="79"/>
      <c r="D95" s="79"/>
      <c r="E95" s="373"/>
      <c r="F95" s="373"/>
      <c r="G95" s="373"/>
      <c r="H95" s="373"/>
      <c r="I95" s="373"/>
      <c r="J95" s="373"/>
      <c r="K95" s="373"/>
      <c r="L95" s="373">
        <v>0</v>
      </c>
      <c r="M95" s="373">
        <v>0</v>
      </c>
      <c r="N95" s="373"/>
      <c r="O95" s="373"/>
      <c r="P95" s="373"/>
      <c r="Q95" s="82">
        <f t="shared" si="15"/>
        <v>0</v>
      </c>
      <c r="R95" s="605">
        <v>0</v>
      </c>
    </row>
    <row r="96" spans="1:18" ht="26.25" x14ac:dyDescent="0.25">
      <c r="A96" s="78" t="s">
        <v>100</v>
      </c>
      <c r="B96" s="257" t="s">
        <v>103</v>
      </c>
      <c r="C96" s="79"/>
      <c r="D96" s="79"/>
      <c r="E96" s="373"/>
      <c r="F96" s="373"/>
      <c r="G96" s="373"/>
      <c r="H96" s="373"/>
      <c r="I96" s="373"/>
      <c r="J96" s="373"/>
      <c r="K96" s="373"/>
      <c r="L96" s="373"/>
      <c r="M96" s="373"/>
      <c r="N96" s="392"/>
      <c r="O96" s="373"/>
      <c r="P96" s="373"/>
      <c r="Q96" s="82">
        <f t="shared" si="15"/>
        <v>0</v>
      </c>
      <c r="R96" s="605"/>
    </row>
    <row r="97" spans="1:18" ht="26.25" x14ac:dyDescent="0.25">
      <c r="A97" s="78" t="s">
        <v>100</v>
      </c>
      <c r="B97" s="257" t="s">
        <v>358</v>
      </c>
      <c r="C97" s="79"/>
      <c r="D97" s="79"/>
      <c r="E97" s="373"/>
      <c r="F97" s="373"/>
      <c r="G97" s="373"/>
      <c r="H97" s="373"/>
      <c r="I97" s="373"/>
      <c r="J97" s="373"/>
      <c r="K97" s="373"/>
      <c r="L97" s="373"/>
      <c r="M97" s="373"/>
      <c r="N97" s="392">
        <v>0</v>
      </c>
      <c r="O97" s="373"/>
      <c r="P97" s="373"/>
      <c r="Q97" s="82">
        <f t="shared" si="15"/>
        <v>0</v>
      </c>
      <c r="R97" s="605">
        <v>0</v>
      </c>
    </row>
    <row r="98" spans="1:18" x14ac:dyDescent="0.25">
      <c r="A98" s="78" t="s">
        <v>100</v>
      </c>
      <c r="B98" s="257" t="s">
        <v>104</v>
      </c>
      <c r="C98" s="79"/>
      <c r="D98" s="79"/>
      <c r="E98" s="373"/>
      <c r="F98" s="373"/>
      <c r="G98" s="373"/>
      <c r="H98" s="373"/>
      <c r="I98" s="373">
        <v>0</v>
      </c>
      <c r="J98" s="373"/>
      <c r="K98" s="373"/>
      <c r="L98" s="373"/>
      <c r="M98" s="373"/>
      <c r="N98" s="373"/>
      <c r="O98" s="373"/>
      <c r="P98" s="373"/>
      <c r="Q98" s="82">
        <f t="shared" si="15"/>
        <v>0</v>
      </c>
      <c r="R98" s="605">
        <v>0</v>
      </c>
    </row>
    <row r="99" spans="1:18" ht="26.25" x14ac:dyDescent="0.25">
      <c r="A99" s="78" t="s">
        <v>100</v>
      </c>
      <c r="B99" s="257" t="s">
        <v>105</v>
      </c>
      <c r="C99" s="79"/>
      <c r="D99" s="79"/>
      <c r="E99" s="373"/>
      <c r="F99" s="373"/>
      <c r="G99" s="373"/>
      <c r="H99" s="373"/>
      <c r="I99" s="373"/>
      <c r="J99" s="373"/>
      <c r="K99" s="373"/>
      <c r="L99" s="373"/>
      <c r="M99" s="373"/>
      <c r="N99" s="373"/>
      <c r="O99" s="373"/>
      <c r="P99" s="373"/>
      <c r="Q99" s="82">
        <f t="shared" si="15"/>
        <v>0</v>
      </c>
      <c r="R99" s="605">
        <v>0</v>
      </c>
    </row>
    <row r="100" spans="1:18" ht="26.25" x14ac:dyDescent="0.25">
      <c r="A100" s="78" t="s">
        <v>100</v>
      </c>
      <c r="B100" s="257" t="s">
        <v>106</v>
      </c>
      <c r="C100" s="79"/>
      <c r="D100" s="79"/>
      <c r="E100" s="373"/>
      <c r="F100" s="373">
        <v>0</v>
      </c>
      <c r="G100" s="373">
        <v>1</v>
      </c>
      <c r="H100" s="373"/>
      <c r="I100" s="373"/>
      <c r="J100" s="373">
        <v>0</v>
      </c>
      <c r="K100" s="373"/>
      <c r="L100" s="373"/>
      <c r="M100" s="373"/>
      <c r="N100" s="373"/>
      <c r="O100" s="373"/>
      <c r="P100" s="373"/>
      <c r="Q100" s="82">
        <f t="shared" si="15"/>
        <v>1</v>
      </c>
      <c r="R100" s="605">
        <v>2</v>
      </c>
    </row>
    <row r="101" spans="1:18" ht="28.5" customHeight="1" x14ac:dyDescent="0.25">
      <c r="A101" s="78" t="s">
        <v>100</v>
      </c>
      <c r="B101" s="257" t="s">
        <v>107</v>
      </c>
      <c r="C101" s="79"/>
      <c r="D101" s="79"/>
      <c r="E101" s="373"/>
      <c r="F101" s="373"/>
      <c r="G101" s="373">
        <v>2</v>
      </c>
      <c r="H101" s="373"/>
      <c r="I101" s="373">
        <v>0</v>
      </c>
      <c r="J101" s="373"/>
      <c r="K101" s="373"/>
      <c r="L101" s="373"/>
      <c r="M101" s="373">
        <v>0</v>
      </c>
      <c r="N101" s="373"/>
      <c r="O101" s="373"/>
      <c r="P101" s="373"/>
      <c r="Q101" s="82">
        <f t="shared" si="15"/>
        <v>2</v>
      </c>
      <c r="R101" s="605">
        <v>3</v>
      </c>
    </row>
    <row r="102" spans="1:18" x14ac:dyDescent="0.25">
      <c r="A102" s="78" t="s">
        <v>100</v>
      </c>
      <c r="B102" s="257" t="s">
        <v>108</v>
      </c>
      <c r="C102" s="79"/>
      <c r="D102" s="79"/>
      <c r="E102" s="373"/>
      <c r="F102" s="373"/>
      <c r="G102" s="373"/>
      <c r="H102" s="373"/>
      <c r="I102" s="373"/>
      <c r="J102" s="373"/>
      <c r="K102" s="373"/>
      <c r="L102" s="373"/>
      <c r="M102" s="373"/>
      <c r="N102" s="373"/>
      <c r="O102" s="373"/>
      <c r="P102" s="373"/>
      <c r="Q102" s="82">
        <f t="shared" si="15"/>
        <v>0</v>
      </c>
      <c r="R102" s="605">
        <v>0</v>
      </c>
    </row>
    <row r="103" spans="1:18" ht="27" thickBot="1" x14ac:dyDescent="0.3">
      <c r="A103" s="89" t="s">
        <v>100</v>
      </c>
      <c r="B103" s="258" t="s">
        <v>109</v>
      </c>
      <c r="C103" s="90"/>
      <c r="D103" s="90"/>
      <c r="E103" s="377"/>
      <c r="F103" s="377"/>
      <c r="G103" s="377"/>
      <c r="H103" s="377"/>
      <c r="I103" s="377"/>
      <c r="J103" s="377">
        <v>1</v>
      </c>
      <c r="K103" s="377">
        <v>0</v>
      </c>
      <c r="L103" s="377"/>
      <c r="M103" s="377"/>
      <c r="N103" s="377"/>
      <c r="O103" s="377"/>
      <c r="P103" s="377"/>
      <c r="Q103" s="91">
        <f t="shared" si="15"/>
        <v>1</v>
      </c>
      <c r="R103" s="607">
        <v>1</v>
      </c>
    </row>
    <row r="104" spans="1:18" ht="15.75" thickBot="1" x14ac:dyDescent="0.3">
      <c r="A104" s="415" t="s">
        <v>209</v>
      </c>
      <c r="B104" s="416"/>
      <c r="C104" s="97">
        <f>D104/Metas!G13</f>
        <v>0.69444444444444442</v>
      </c>
      <c r="D104" s="98">
        <f>Q104/R104</f>
        <v>0.625</v>
      </c>
      <c r="E104" s="383">
        <f>SUM(E94:E103)</f>
        <v>0</v>
      </c>
      <c r="F104" s="383">
        <f>SUM(F94:F103)</f>
        <v>0</v>
      </c>
      <c r="G104" s="383">
        <f>SUM(G94:G103)</f>
        <v>3</v>
      </c>
      <c r="H104" s="383">
        <f>SUM(H94:H103)</f>
        <v>0</v>
      </c>
      <c r="I104" s="383">
        <f t="shared" ref="I104:Q104" si="16">SUM(I94:I103)</f>
        <v>0</v>
      </c>
      <c r="J104" s="383">
        <f t="shared" si="16"/>
        <v>2</v>
      </c>
      <c r="K104" s="383">
        <f t="shared" si="16"/>
        <v>0</v>
      </c>
      <c r="L104" s="383">
        <f t="shared" si="16"/>
        <v>0</v>
      </c>
      <c r="M104" s="383">
        <f t="shared" si="16"/>
        <v>0</v>
      </c>
      <c r="N104" s="383">
        <f t="shared" si="16"/>
        <v>0</v>
      </c>
      <c r="O104" s="383">
        <f t="shared" si="16"/>
        <v>0</v>
      </c>
      <c r="P104" s="383">
        <f>SUM(P94:P103)</f>
        <v>0</v>
      </c>
      <c r="Q104" s="110">
        <f t="shared" si="16"/>
        <v>5</v>
      </c>
      <c r="R104" s="615">
        <f t="shared" ref="R104" si="17">SUM(R94:R103)</f>
        <v>8</v>
      </c>
    </row>
    <row r="105" spans="1:18" ht="26.25" x14ac:dyDescent="0.25">
      <c r="A105" s="93" t="s">
        <v>110</v>
      </c>
      <c r="B105" s="256" t="s">
        <v>111</v>
      </c>
      <c r="C105" s="94"/>
      <c r="D105" s="94"/>
      <c r="E105" s="379"/>
      <c r="F105" s="379"/>
      <c r="G105" s="379"/>
      <c r="H105" s="379">
        <v>0</v>
      </c>
      <c r="I105" s="379"/>
      <c r="J105" s="379"/>
      <c r="K105" s="379">
        <v>0</v>
      </c>
      <c r="L105" s="379"/>
      <c r="M105" s="379"/>
      <c r="N105" s="394">
        <v>0</v>
      </c>
      <c r="O105" s="379"/>
      <c r="P105" s="379"/>
      <c r="Q105" s="95">
        <f t="shared" ref="Q105:Q122" si="18">SUM(E105:P105)</f>
        <v>0</v>
      </c>
      <c r="R105" s="609">
        <v>1</v>
      </c>
    </row>
    <row r="106" spans="1:18" ht="26.25" x14ac:dyDescent="0.25">
      <c r="A106" s="78" t="s">
        <v>110</v>
      </c>
      <c r="B106" s="257" t="s">
        <v>112</v>
      </c>
      <c r="C106" s="79"/>
      <c r="D106" s="79"/>
      <c r="E106" s="373"/>
      <c r="F106" s="373"/>
      <c r="G106" s="373">
        <v>0</v>
      </c>
      <c r="H106" s="373"/>
      <c r="I106" s="373">
        <v>1</v>
      </c>
      <c r="J106" s="373">
        <v>2</v>
      </c>
      <c r="K106" s="373">
        <v>2</v>
      </c>
      <c r="L106" s="373">
        <v>1</v>
      </c>
      <c r="M106" s="373"/>
      <c r="N106" s="373">
        <v>1</v>
      </c>
      <c r="O106" s="373"/>
      <c r="P106" s="373"/>
      <c r="Q106" s="82">
        <f t="shared" si="18"/>
        <v>7</v>
      </c>
      <c r="R106" s="605">
        <v>9</v>
      </c>
    </row>
    <row r="107" spans="1:18" ht="26.25" x14ac:dyDescent="0.25">
      <c r="A107" s="78" t="s">
        <v>110</v>
      </c>
      <c r="B107" s="257" t="s">
        <v>113</v>
      </c>
      <c r="C107" s="79"/>
      <c r="D107" s="79"/>
      <c r="E107" s="373"/>
      <c r="F107" s="373">
        <v>0</v>
      </c>
      <c r="G107" s="373">
        <v>1</v>
      </c>
      <c r="H107" s="373">
        <v>3</v>
      </c>
      <c r="I107" s="373">
        <v>2</v>
      </c>
      <c r="J107" s="373"/>
      <c r="K107" s="373"/>
      <c r="L107" s="373"/>
      <c r="M107" s="373">
        <v>3</v>
      </c>
      <c r="N107" s="373">
        <v>1</v>
      </c>
      <c r="O107" s="373"/>
      <c r="P107" s="373"/>
      <c r="Q107" s="82">
        <f t="shared" si="18"/>
        <v>10</v>
      </c>
      <c r="R107" s="605">
        <v>9</v>
      </c>
    </row>
    <row r="108" spans="1:18" ht="45" customHeight="1" x14ac:dyDescent="0.25">
      <c r="A108" s="78" t="s">
        <v>110</v>
      </c>
      <c r="B108" s="257" t="s">
        <v>114</v>
      </c>
      <c r="C108" s="79"/>
      <c r="D108" s="79"/>
      <c r="E108" s="373"/>
      <c r="F108" s="373"/>
      <c r="G108" s="373">
        <v>1</v>
      </c>
      <c r="H108" s="373"/>
      <c r="I108" s="373"/>
      <c r="J108" s="373"/>
      <c r="K108" s="373"/>
      <c r="L108" s="373"/>
      <c r="M108" s="373"/>
      <c r="N108" s="373"/>
      <c r="O108" s="373"/>
      <c r="P108" s="373"/>
      <c r="Q108" s="82">
        <f t="shared" si="18"/>
        <v>1</v>
      </c>
      <c r="R108" s="605">
        <v>1</v>
      </c>
    </row>
    <row r="109" spans="1:18" ht="26.25" x14ac:dyDescent="0.25">
      <c r="A109" s="78" t="s">
        <v>110</v>
      </c>
      <c r="B109" s="257" t="s">
        <v>115</v>
      </c>
      <c r="C109" s="79"/>
      <c r="D109" s="79"/>
      <c r="E109" s="373"/>
      <c r="F109" s="373"/>
      <c r="G109" s="373"/>
      <c r="H109" s="373"/>
      <c r="I109" s="373"/>
      <c r="J109" s="373"/>
      <c r="K109" s="373"/>
      <c r="L109" s="373"/>
      <c r="M109" s="373"/>
      <c r="N109" s="373"/>
      <c r="O109" s="373"/>
      <c r="P109" s="373"/>
      <c r="Q109" s="82">
        <f t="shared" si="18"/>
        <v>0</v>
      </c>
      <c r="R109" s="605">
        <v>1</v>
      </c>
    </row>
    <row r="110" spans="1:18" ht="26.25" x14ac:dyDescent="0.25">
      <c r="A110" s="78" t="s">
        <v>110</v>
      </c>
      <c r="B110" s="257" t="s">
        <v>116</v>
      </c>
      <c r="C110" s="79"/>
      <c r="D110" s="79"/>
      <c r="E110" s="373"/>
      <c r="F110" s="373"/>
      <c r="G110" s="373"/>
      <c r="H110" s="373"/>
      <c r="I110" s="373"/>
      <c r="J110" s="373"/>
      <c r="K110" s="373"/>
      <c r="L110" s="373"/>
      <c r="M110" s="373"/>
      <c r="N110" s="373">
        <v>1</v>
      </c>
      <c r="O110" s="373"/>
      <c r="P110" s="373"/>
      <c r="Q110" s="82">
        <f t="shared" si="18"/>
        <v>1</v>
      </c>
      <c r="R110" s="605">
        <v>1</v>
      </c>
    </row>
    <row r="111" spans="1:18" ht="26.25" x14ac:dyDescent="0.25">
      <c r="A111" s="78" t="s">
        <v>110</v>
      </c>
      <c r="B111" s="257" t="s">
        <v>117</v>
      </c>
      <c r="C111" s="79"/>
      <c r="D111" s="79"/>
      <c r="E111" s="373"/>
      <c r="F111" s="373"/>
      <c r="G111" s="373"/>
      <c r="H111" s="373"/>
      <c r="I111" s="373"/>
      <c r="J111" s="373"/>
      <c r="K111" s="373"/>
      <c r="L111" s="373"/>
      <c r="M111" s="373"/>
      <c r="N111" s="373"/>
      <c r="O111" s="373"/>
      <c r="P111" s="373"/>
      <c r="Q111" s="82">
        <f t="shared" si="18"/>
        <v>0</v>
      </c>
      <c r="R111" s="605">
        <v>0</v>
      </c>
    </row>
    <row r="112" spans="1:18" ht="26.25" x14ac:dyDescent="0.25">
      <c r="A112" s="78" t="s">
        <v>110</v>
      </c>
      <c r="B112" s="257" t="s">
        <v>118</v>
      </c>
      <c r="C112" s="79"/>
      <c r="D112" s="79"/>
      <c r="E112" s="373"/>
      <c r="F112" s="373"/>
      <c r="G112" s="373"/>
      <c r="H112" s="373"/>
      <c r="I112" s="373"/>
      <c r="J112" s="373"/>
      <c r="K112" s="373"/>
      <c r="L112" s="373"/>
      <c r="M112" s="373"/>
      <c r="N112" s="392">
        <v>0</v>
      </c>
      <c r="O112" s="373"/>
      <c r="P112" s="373"/>
      <c r="Q112" s="82">
        <f t="shared" si="18"/>
        <v>0</v>
      </c>
      <c r="R112" s="605">
        <v>1</v>
      </c>
    </row>
    <row r="113" spans="1:18" ht="26.25" x14ac:dyDescent="0.25">
      <c r="A113" s="78" t="s">
        <v>110</v>
      </c>
      <c r="B113" s="257" t="s">
        <v>119</v>
      </c>
      <c r="C113" s="79"/>
      <c r="D113" s="79"/>
      <c r="E113" s="373"/>
      <c r="F113" s="373"/>
      <c r="G113" s="373"/>
      <c r="H113" s="373"/>
      <c r="I113" s="373"/>
      <c r="J113" s="373"/>
      <c r="K113" s="373"/>
      <c r="L113" s="373"/>
      <c r="M113" s="373"/>
      <c r="N113" s="373"/>
      <c r="O113" s="373"/>
      <c r="P113" s="373"/>
      <c r="Q113" s="82">
        <f t="shared" si="18"/>
        <v>0</v>
      </c>
      <c r="R113" s="605"/>
    </row>
    <row r="114" spans="1:18" ht="26.25" x14ac:dyDescent="0.25">
      <c r="A114" s="78" t="s">
        <v>110</v>
      </c>
      <c r="B114" s="257" t="s">
        <v>120</v>
      </c>
      <c r="C114" s="79"/>
      <c r="D114" s="79"/>
      <c r="E114" s="373"/>
      <c r="F114" s="373"/>
      <c r="G114" s="373"/>
      <c r="H114" s="373"/>
      <c r="I114" s="373"/>
      <c r="J114" s="373"/>
      <c r="K114" s="373"/>
      <c r="L114" s="373"/>
      <c r="M114" s="373"/>
      <c r="N114" s="373"/>
      <c r="O114" s="373"/>
      <c r="P114" s="373"/>
      <c r="Q114" s="82">
        <f t="shared" si="18"/>
        <v>0</v>
      </c>
      <c r="R114" s="605"/>
    </row>
    <row r="115" spans="1:18" ht="26.25" x14ac:dyDescent="0.25">
      <c r="A115" s="78" t="s">
        <v>110</v>
      </c>
      <c r="B115" s="257" t="s">
        <v>121</v>
      </c>
      <c r="C115" s="79"/>
      <c r="D115" s="79"/>
      <c r="E115" s="373"/>
      <c r="F115" s="373"/>
      <c r="G115" s="373"/>
      <c r="H115" s="373"/>
      <c r="I115" s="373"/>
      <c r="J115" s="373"/>
      <c r="K115" s="373"/>
      <c r="L115" s="373"/>
      <c r="M115" s="373"/>
      <c r="N115" s="373"/>
      <c r="O115" s="373"/>
      <c r="P115" s="373"/>
      <c r="Q115" s="82">
        <f t="shared" si="18"/>
        <v>0</v>
      </c>
      <c r="R115" s="605"/>
    </row>
    <row r="116" spans="1:18" ht="26.25" x14ac:dyDescent="0.25">
      <c r="A116" s="78" t="s">
        <v>110</v>
      </c>
      <c r="B116" s="257" t="s">
        <v>122</v>
      </c>
      <c r="C116" s="79"/>
      <c r="D116" s="79"/>
      <c r="E116" s="373"/>
      <c r="F116" s="373"/>
      <c r="G116" s="373"/>
      <c r="H116" s="373"/>
      <c r="I116" s="373"/>
      <c r="J116" s="373"/>
      <c r="K116" s="373"/>
      <c r="L116" s="373">
        <v>1</v>
      </c>
      <c r="M116" s="373"/>
      <c r="N116" s="373"/>
      <c r="O116" s="373"/>
      <c r="P116" s="373"/>
      <c r="Q116" s="82">
        <f t="shared" si="18"/>
        <v>1</v>
      </c>
      <c r="R116" s="605">
        <v>1</v>
      </c>
    </row>
    <row r="117" spans="1:18" ht="37.5" customHeight="1" x14ac:dyDescent="0.25">
      <c r="A117" s="78" t="s">
        <v>110</v>
      </c>
      <c r="B117" s="257" t="s">
        <v>123</v>
      </c>
      <c r="C117" s="79"/>
      <c r="D117" s="79"/>
      <c r="E117" s="373"/>
      <c r="F117" s="373"/>
      <c r="G117" s="373"/>
      <c r="H117" s="373"/>
      <c r="I117" s="373"/>
      <c r="J117" s="373"/>
      <c r="K117" s="373"/>
      <c r="L117" s="373"/>
      <c r="M117" s="373"/>
      <c r="N117" s="392">
        <v>0</v>
      </c>
      <c r="O117" s="373"/>
      <c r="P117" s="373"/>
      <c r="Q117" s="82">
        <f t="shared" si="18"/>
        <v>0</v>
      </c>
      <c r="R117" s="605">
        <v>0</v>
      </c>
    </row>
    <row r="118" spans="1:18" ht="26.25" x14ac:dyDescent="0.25">
      <c r="A118" s="78" t="s">
        <v>110</v>
      </c>
      <c r="B118" s="257" t="s">
        <v>124</v>
      </c>
      <c r="C118" s="79"/>
      <c r="D118" s="79"/>
      <c r="E118" s="373"/>
      <c r="F118" s="373"/>
      <c r="G118" s="373"/>
      <c r="H118" s="373"/>
      <c r="I118" s="373"/>
      <c r="J118" s="373">
        <v>1</v>
      </c>
      <c r="K118" s="373"/>
      <c r="L118" s="373">
        <v>1</v>
      </c>
      <c r="M118" s="373">
        <v>1</v>
      </c>
      <c r="N118" s="373"/>
      <c r="O118" s="373"/>
      <c r="P118" s="373"/>
      <c r="Q118" s="82">
        <f t="shared" si="18"/>
        <v>3</v>
      </c>
      <c r="R118" s="605">
        <v>5</v>
      </c>
    </row>
    <row r="119" spans="1:18" ht="42" customHeight="1" x14ac:dyDescent="0.25">
      <c r="A119" s="78" t="s">
        <v>110</v>
      </c>
      <c r="B119" s="257" t="s">
        <v>125</v>
      </c>
      <c r="C119" s="79"/>
      <c r="D119" s="79"/>
      <c r="E119" s="373"/>
      <c r="F119" s="373"/>
      <c r="G119" s="373"/>
      <c r="H119" s="373"/>
      <c r="I119" s="373"/>
      <c r="J119" s="373"/>
      <c r="K119" s="373"/>
      <c r="L119" s="373"/>
      <c r="M119" s="373">
        <v>1</v>
      </c>
      <c r="N119" s="373">
        <v>1</v>
      </c>
      <c r="O119" s="373"/>
      <c r="P119" s="373"/>
      <c r="Q119" s="82">
        <f t="shared" si="18"/>
        <v>2</v>
      </c>
      <c r="R119" s="605">
        <v>4</v>
      </c>
    </row>
    <row r="120" spans="1:18" ht="26.25" x14ac:dyDescent="0.25">
      <c r="A120" s="78" t="s">
        <v>110</v>
      </c>
      <c r="B120" s="257" t="s">
        <v>126</v>
      </c>
      <c r="C120" s="79"/>
      <c r="D120" s="79"/>
      <c r="E120" s="373"/>
      <c r="F120" s="373"/>
      <c r="G120" s="373"/>
      <c r="H120" s="373"/>
      <c r="I120" s="373">
        <v>1</v>
      </c>
      <c r="J120" s="373"/>
      <c r="K120" s="373"/>
      <c r="L120" s="373"/>
      <c r="M120" s="373"/>
      <c r="N120" s="373">
        <v>3</v>
      </c>
      <c r="O120" s="373"/>
      <c r="P120" s="373"/>
      <c r="Q120" s="82">
        <f t="shared" si="18"/>
        <v>4</v>
      </c>
      <c r="R120" s="605">
        <v>4</v>
      </c>
    </row>
    <row r="121" spans="1:18" ht="32.25" customHeight="1" x14ac:dyDescent="0.25">
      <c r="A121" s="78" t="s">
        <v>110</v>
      </c>
      <c r="B121" s="257" t="s">
        <v>127</v>
      </c>
      <c r="C121" s="79"/>
      <c r="D121" s="79"/>
      <c r="E121" s="373"/>
      <c r="F121" s="373"/>
      <c r="G121" s="373"/>
      <c r="H121" s="373">
        <v>0</v>
      </c>
      <c r="I121" s="373"/>
      <c r="J121" s="373"/>
      <c r="K121" s="373"/>
      <c r="L121" s="373"/>
      <c r="M121" s="373"/>
      <c r="N121" s="373">
        <v>1</v>
      </c>
      <c r="O121" s="373"/>
      <c r="P121" s="373"/>
      <c r="Q121" s="82">
        <f t="shared" si="18"/>
        <v>1</v>
      </c>
      <c r="R121" s="605">
        <v>2</v>
      </c>
    </row>
    <row r="122" spans="1:18" ht="41.25" customHeight="1" thickBot="1" x14ac:dyDescent="0.3">
      <c r="A122" s="89" t="s">
        <v>110</v>
      </c>
      <c r="B122" s="258" t="s">
        <v>225</v>
      </c>
      <c r="C122" s="90"/>
      <c r="D122" s="90"/>
      <c r="E122" s="377">
        <v>1</v>
      </c>
      <c r="F122" s="377"/>
      <c r="G122" s="377">
        <v>1</v>
      </c>
      <c r="H122" s="377">
        <v>0</v>
      </c>
      <c r="I122" s="377">
        <v>2</v>
      </c>
      <c r="J122" s="377">
        <v>1</v>
      </c>
      <c r="K122" s="377"/>
      <c r="L122" s="377">
        <v>3</v>
      </c>
      <c r="M122" s="377">
        <v>1</v>
      </c>
      <c r="N122" s="395">
        <v>0</v>
      </c>
      <c r="O122" s="377"/>
      <c r="P122" s="377"/>
      <c r="Q122" s="91">
        <f t="shared" si="18"/>
        <v>9</v>
      </c>
      <c r="R122" s="607">
        <v>17</v>
      </c>
    </row>
    <row r="123" spans="1:18" ht="15.75" customHeight="1" thickBot="1" x14ac:dyDescent="0.3">
      <c r="A123" s="415" t="s">
        <v>210</v>
      </c>
      <c r="B123" s="416"/>
      <c r="C123" s="97">
        <f>D123/Metas!G14</f>
        <v>0.80049261083743839</v>
      </c>
      <c r="D123" s="98">
        <f>Q123/R123</f>
        <v>0.6964285714285714</v>
      </c>
      <c r="E123" s="378">
        <f t="shared" ref="E123:R123" si="19">SUM(E105:E122)</f>
        <v>1</v>
      </c>
      <c r="F123" s="378">
        <f t="shared" si="19"/>
        <v>0</v>
      </c>
      <c r="G123" s="378">
        <f t="shared" si="19"/>
        <v>3</v>
      </c>
      <c r="H123" s="378">
        <f t="shared" si="19"/>
        <v>3</v>
      </c>
      <c r="I123" s="378">
        <f t="shared" si="19"/>
        <v>6</v>
      </c>
      <c r="J123" s="378">
        <f t="shared" si="19"/>
        <v>4</v>
      </c>
      <c r="K123" s="378">
        <f t="shared" si="19"/>
        <v>2</v>
      </c>
      <c r="L123" s="378">
        <f t="shared" si="19"/>
        <v>6</v>
      </c>
      <c r="M123" s="378">
        <f t="shared" si="19"/>
        <v>6</v>
      </c>
      <c r="N123" s="378">
        <f t="shared" si="19"/>
        <v>8</v>
      </c>
      <c r="O123" s="378">
        <f t="shared" si="19"/>
        <v>0</v>
      </c>
      <c r="P123" s="378">
        <f t="shared" si="19"/>
        <v>0</v>
      </c>
      <c r="Q123" s="110">
        <f t="shared" si="19"/>
        <v>39</v>
      </c>
      <c r="R123" s="615">
        <f t="shared" si="19"/>
        <v>56</v>
      </c>
    </row>
    <row r="124" spans="1:18" ht="26.25" x14ac:dyDescent="0.25">
      <c r="A124" s="93" t="s">
        <v>128</v>
      </c>
      <c r="B124" s="256" t="s">
        <v>129</v>
      </c>
      <c r="C124" s="94"/>
      <c r="D124" s="94"/>
      <c r="E124" s="379"/>
      <c r="F124" s="379"/>
      <c r="G124" s="379"/>
      <c r="H124" s="379"/>
      <c r="I124" s="379"/>
      <c r="J124" s="379"/>
      <c r="K124" s="379"/>
      <c r="L124" s="379"/>
      <c r="M124" s="379"/>
      <c r="N124" s="379"/>
      <c r="O124" s="379"/>
      <c r="P124" s="379"/>
      <c r="Q124" s="95">
        <f t="shared" ref="Q124:Q135" si="20">SUM(E124:P124)</f>
        <v>0</v>
      </c>
      <c r="R124" s="609"/>
    </row>
    <row r="125" spans="1:18" ht="26.25" x14ac:dyDescent="0.25">
      <c r="A125" s="78" t="s">
        <v>128</v>
      </c>
      <c r="B125" s="257" t="s">
        <v>130</v>
      </c>
      <c r="C125" s="79"/>
      <c r="D125" s="79"/>
      <c r="E125" s="373"/>
      <c r="F125" s="373"/>
      <c r="G125" s="373"/>
      <c r="H125" s="373"/>
      <c r="I125" s="373"/>
      <c r="J125" s="373"/>
      <c r="K125" s="373"/>
      <c r="L125" s="373"/>
      <c r="M125" s="373"/>
      <c r="N125" s="373"/>
      <c r="O125" s="373"/>
      <c r="P125" s="373"/>
      <c r="Q125" s="82">
        <f t="shared" si="20"/>
        <v>0</v>
      </c>
      <c r="R125" s="605"/>
    </row>
    <row r="126" spans="1:18" ht="26.25" x14ac:dyDescent="0.25">
      <c r="A126" s="78" t="s">
        <v>128</v>
      </c>
      <c r="B126" s="257" t="s">
        <v>131</v>
      </c>
      <c r="C126" s="79"/>
      <c r="D126" s="79"/>
      <c r="E126" s="373"/>
      <c r="F126" s="373"/>
      <c r="G126" s="373"/>
      <c r="H126" s="373"/>
      <c r="I126" s="373"/>
      <c r="J126" s="373"/>
      <c r="K126" s="373"/>
      <c r="L126" s="373"/>
      <c r="M126" s="373"/>
      <c r="N126" s="373"/>
      <c r="O126" s="373"/>
      <c r="P126" s="373"/>
      <c r="Q126" s="82">
        <f t="shared" si="20"/>
        <v>0</v>
      </c>
      <c r="R126" s="605"/>
    </row>
    <row r="127" spans="1:18" ht="26.25" x14ac:dyDescent="0.25">
      <c r="A127" s="78" t="s">
        <v>128</v>
      </c>
      <c r="B127" s="257" t="s">
        <v>132</v>
      </c>
      <c r="C127" s="79"/>
      <c r="D127" s="79"/>
      <c r="E127" s="373"/>
      <c r="F127" s="373"/>
      <c r="G127" s="373"/>
      <c r="H127" s="373"/>
      <c r="I127" s="373">
        <v>0</v>
      </c>
      <c r="J127" s="373"/>
      <c r="K127" s="373"/>
      <c r="L127" s="373"/>
      <c r="M127" s="373"/>
      <c r="N127" s="373"/>
      <c r="O127" s="373"/>
      <c r="P127" s="373"/>
      <c r="Q127" s="82">
        <f t="shared" si="20"/>
        <v>0</v>
      </c>
      <c r="R127" s="605">
        <v>0</v>
      </c>
    </row>
    <row r="128" spans="1:18" ht="26.25" x14ac:dyDescent="0.25">
      <c r="A128" s="78" t="s">
        <v>128</v>
      </c>
      <c r="B128" s="257" t="s">
        <v>133</v>
      </c>
      <c r="C128" s="79"/>
      <c r="D128" s="79"/>
      <c r="E128" s="373"/>
      <c r="F128" s="373"/>
      <c r="G128" s="373"/>
      <c r="H128" s="373"/>
      <c r="I128" s="373"/>
      <c r="J128" s="373">
        <v>0</v>
      </c>
      <c r="K128" s="373"/>
      <c r="L128" s="373"/>
      <c r="M128" s="373"/>
      <c r="N128" s="373"/>
      <c r="O128" s="373"/>
      <c r="P128" s="373"/>
      <c r="Q128" s="82">
        <f t="shared" si="20"/>
        <v>0</v>
      </c>
      <c r="R128" s="605"/>
    </row>
    <row r="129" spans="1:18" ht="26.25" x14ac:dyDescent="0.25">
      <c r="A129" s="78" t="s">
        <v>128</v>
      </c>
      <c r="B129" s="257" t="s">
        <v>134</v>
      </c>
      <c r="C129" s="79"/>
      <c r="D129" s="79"/>
      <c r="E129" s="373"/>
      <c r="F129" s="373"/>
      <c r="G129" s="373"/>
      <c r="H129" s="373">
        <v>1</v>
      </c>
      <c r="I129" s="373"/>
      <c r="J129" s="373">
        <v>1</v>
      </c>
      <c r="K129" s="373"/>
      <c r="L129" s="373"/>
      <c r="M129" s="373"/>
      <c r="N129" s="373"/>
      <c r="O129" s="373"/>
      <c r="P129" s="373"/>
      <c r="Q129" s="82">
        <f t="shared" si="20"/>
        <v>2</v>
      </c>
      <c r="R129" s="605">
        <v>2</v>
      </c>
    </row>
    <row r="130" spans="1:18" ht="26.25" x14ac:dyDescent="0.25">
      <c r="A130" s="78" t="s">
        <v>128</v>
      </c>
      <c r="B130" s="257" t="s">
        <v>135</v>
      </c>
      <c r="C130" s="79"/>
      <c r="D130" s="79"/>
      <c r="E130" s="373"/>
      <c r="F130" s="373"/>
      <c r="G130" s="373"/>
      <c r="H130" s="373"/>
      <c r="I130" s="373"/>
      <c r="J130" s="373"/>
      <c r="K130" s="373"/>
      <c r="L130" s="373">
        <v>0</v>
      </c>
      <c r="M130" s="373"/>
      <c r="N130" s="373"/>
      <c r="O130" s="373"/>
      <c r="P130" s="373"/>
      <c r="Q130" s="82">
        <f t="shared" si="20"/>
        <v>0</v>
      </c>
      <c r="R130" s="605">
        <v>1</v>
      </c>
    </row>
    <row r="131" spans="1:18" ht="26.25" x14ac:dyDescent="0.25">
      <c r="A131" s="78" t="s">
        <v>128</v>
      </c>
      <c r="B131" s="257" t="s">
        <v>136</v>
      </c>
      <c r="C131" s="79"/>
      <c r="D131" s="79"/>
      <c r="E131" s="373"/>
      <c r="F131" s="373"/>
      <c r="G131" s="373"/>
      <c r="H131" s="373"/>
      <c r="I131" s="373"/>
      <c r="J131" s="373"/>
      <c r="K131" s="373"/>
      <c r="L131" s="373">
        <v>0</v>
      </c>
      <c r="M131" s="373"/>
      <c r="N131" s="373">
        <v>1</v>
      </c>
      <c r="O131" s="373"/>
      <c r="P131" s="373"/>
      <c r="Q131" s="82">
        <f t="shared" si="20"/>
        <v>1</v>
      </c>
      <c r="R131" s="605">
        <v>1</v>
      </c>
    </row>
    <row r="132" spans="1:18" ht="26.25" x14ac:dyDescent="0.25">
      <c r="A132" s="78" t="s">
        <v>128</v>
      </c>
      <c r="B132" s="257" t="s">
        <v>137</v>
      </c>
      <c r="C132" s="79"/>
      <c r="D132" s="79"/>
      <c r="E132" s="373"/>
      <c r="F132" s="373"/>
      <c r="G132" s="373"/>
      <c r="H132" s="373"/>
      <c r="I132" s="373"/>
      <c r="J132" s="373"/>
      <c r="K132" s="373"/>
      <c r="L132" s="373"/>
      <c r="M132" s="373"/>
      <c r="N132" s="373"/>
      <c r="O132" s="373"/>
      <c r="P132" s="373"/>
      <c r="Q132" s="82">
        <f t="shared" si="20"/>
        <v>0</v>
      </c>
      <c r="R132" s="605"/>
    </row>
    <row r="133" spans="1:18" ht="26.25" x14ac:dyDescent="0.25">
      <c r="A133" s="78" t="s">
        <v>128</v>
      </c>
      <c r="B133" s="257" t="s">
        <v>138</v>
      </c>
      <c r="C133" s="79"/>
      <c r="D133" s="79"/>
      <c r="E133" s="373"/>
      <c r="F133" s="373"/>
      <c r="G133" s="373"/>
      <c r="H133" s="373"/>
      <c r="I133" s="373"/>
      <c r="J133" s="373"/>
      <c r="K133" s="373"/>
      <c r="L133" s="373"/>
      <c r="M133" s="373"/>
      <c r="N133" s="373"/>
      <c r="O133" s="373"/>
      <c r="P133" s="373"/>
      <c r="Q133" s="82">
        <f t="shared" si="20"/>
        <v>0</v>
      </c>
      <c r="R133" s="605">
        <v>1</v>
      </c>
    </row>
    <row r="134" spans="1:18" ht="26.25" x14ac:dyDescent="0.25">
      <c r="A134" s="78" t="s">
        <v>128</v>
      </c>
      <c r="B134" s="257" t="s">
        <v>139</v>
      </c>
      <c r="C134" s="79"/>
      <c r="D134" s="79"/>
      <c r="E134" s="373"/>
      <c r="F134" s="373"/>
      <c r="G134" s="373"/>
      <c r="H134" s="373"/>
      <c r="I134" s="373"/>
      <c r="J134" s="373"/>
      <c r="K134" s="373">
        <v>0</v>
      </c>
      <c r="L134" s="373"/>
      <c r="M134" s="373"/>
      <c r="N134" s="373">
        <v>1</v>
      </c>
      <c r="O134" s="373"/>
      <c r="P134" s="373"/>
      <c r="Q134" s="82">
        <f t="shared" si="20"/>
        <v>1</v>
      </c>
      <c r="R134" s="605">
        <v>2</v>
      </c>
    </row>
    <row r="135" spans="1:18" ht="27" thickBot="1" x14ac:dyDescent="0.3">
      <c r="A135" s="89" t="s">
        <v>128</v>
      </c>
      <c r="B135" s="258" t="s">
        <v>140</v>
      </c>
      <c r="C135" s="90"/>
      <c r="D135" s="90"/>
      <c r="E135" s="377">
        <v>0</v>
      </c>
      <c r="F135" s="377">
        <v>0</v>
      </c>
      <c r="G135" s="377">
        <v>0</v>
      </c>
      <c r="H135" s="377">
        <v>0</v>
      </c>
      <c r="I135" s="377">
        <v>0</v>
      </c>
      <c r="J135" s="377">
        <v>0</v>
      </c>
      <c r="K135" s="377">
        <v>0</v>
      </c>
      <c r="L135" s="377">
        <v>0</v>
      </c>
      <c r="M135" s="377"/>
      <c r="N135" s="377"/>
      <c r="O135" s="377"/>
      <c r="P135" s="377"/>
      <c r="Q135" s="91">
        <f t="shared" si="20"/>
        <v>0</v>
      </c>
      <c r="R135" s="607"/>
    </row>
    <row r="136" spans="1:18" ht="15.75" thickBot="1" x14ac:dyDescent="0.3">
      <c r="A136" s="415" t="s">
        <v>228</v>
      </c>
      <c r="B136" s="416"/>
      <c r="C136" s="97">
        <f>D136/Metas!G15</f>
        <v>0.63492063492063489</v>
      </c>
      <c r="D136" s="98">
        <f>Q136/R136</f>
        <v>0.5714285714285714</v>
      </c>
      <c r="E136" s="383">
        <f>SUM(E124:E135)</f>
        <v>0</v>
      </c>
      <c r="F136" s="383">
        <f>SUM(F124:F135)</f>
        <v>0</v>
      </c>
      <c r="G136" s="383">
        <f>SUM(G124:G135)</f>
        <v>0</v>
      </c>
      <c r="H136" s="383">
        <f>SUM(H124:H135)</f>
        <v>1</v>
      </c>
      <c r="I136" s="383">
        <f t="shared" ref="I136:Q136" si="21">SUM(I124:I135)</f>
        <v>0</v>
      </c>
      <c r="J136" s="383">
        <f t="shared" si="21"/>
        <v>1</v>
      </c>
      <c r="K136" s="383">
        <f t="shared" si="21"/>
        <v>0</v>
      </c>
      <c r="L136" s="383">
        <f t="shared" si="21"/>
        <v>0</v>
      </c>
      <c r="M136" s="383">
        <f t="shared" si="21"/>
        <v>0</v>
      </c>
      <c r="N136" s="383">
        <f t="shared" si="21"/>
        <v>2</v>
      </c>
      <c r="O136" s="383">
        <f t="shared" si="21"/>
        <v>0</v>
      </c>
      <c r="P136" s="383">
        <f>SUM(P124:P135)</f>
        <v>0</v>
      </c>
      <c r="Q136" s="110">
        <f t="shared" si="21"/>
        <v>4</v>
      </c>
      <c r="R136" s="615">
        <f>SUM(R124:R135)</f>
        <v>7</v>
      </c>
    </row>
    <row r="137" spans="1:18" ht="26.25" x14ac:dyDescent="0.25">
      <c r="A137" s="93" t="s">
        <v>141</v>
      </c>
      <c r="B137" s="256" t="s">
        <v>142</v>
      </c>
      <c r="C137" s="94"/>
      <c r="D137" s="94"/>
      <c r="E137" s="379"/>
      <c r="F137" s="379"/>
      <c r="G137" s="379"/>
      <c r="H137" s="379"/>
      <c r="I137" s="379"/>
      <c r="J137" s="379">
        <v>0</v>
      </c>
      <c r="K137" s="379"/>
      <c r="L137" s="379">
        <v>1</v>
      </c>
      <c r="M137" s="379"/>
      <c r="N137" s="379"/>
      <c r="O137" s="379"/>
      <c r="P137" s="379"/>
      <c r="Q137" s="280">
        <f>SUM(E137:P137)</f>
        <v>1</v>
      </c>
      <c r="R137" s="609">
        <v>4</v>
      </c>
    </row>
    <row r="138" spans="1:18" ht="26.25" x14ac:dyDescent="0.25">
      <c r="A138" s="78" t="s">
        <v>141</v>
      </c>
      <c r="B138" s="257" t="s">
        <v>143</v>
      </c>
      <c r="C138" s="79"/>
      <c r="D138" s="79"/>
      <c r="E138" s="373"/>
      <c r="F138" s="373"/>
      <c r="G138" s="373"/>
      <c r="H138" s="373"/>
      <c r="I138" s="373"/>
      <c r="J138" s="373"/>
      <c r="K138" s="373">
        <v>0</v>
      </c>
      <c r="L138" s="373"/>
      <c r="M138" s="373"/>
      <c r="N138" s="373">
        <v>1</v>
      </c>
      <c r="O138" s="373"/>
      <c r="P138" s="373"/>
      <c r="Q138" s="280">
        <f t="shared" ref="Q138:Q149" si="22">SUM(E138:P138)</f>
        <v>1</v>
      </c>
      <c r="R138" s="605">
        <v>2</v>
      </c>
    </row>
    <row r="139" spans="1:18" ht="26.25" x14ac:dyDescent="0.25">
      <c r="A139" s="78" t="s">
        <v>141</v>
      </c>
      <c r="B139" s="257" t="s">
        <v>144</v>
      </c>
      <c r="C139" s="79"/>
      <c r="D139" s="79"/>
      <c r="E139" s="373">
        <v>0</v>
      </c>
      <c r="F139" s="373"/>
      <c r="G139" s="373"/>
      <c r="H139" s="373"/>
      <c r="I139" s="373"/>
      <c r="J139" s="373"/>
      <c r="K139" s="373"/>
      <c r="L139" s="373"/>
      <c r="M139" s="373"/>
      <c r="N139" s="373"/>
      <c r="O139" s="373"/>
      <c r="P139" s="373"/>
      <c r="Q139" s="280">
        <f t="shared" si="22"/>
        <v>0</v>
      </c>
      <c r="R139" s="605"/>
    </row>
    <row r="140" spans="1:18" ht="26.25" x14ac:dyDescent="0.25">
      <c r="A140" s="78" t="s">
        <v>141</v>
      </c>
      <c r="B140" s="257" t="s">
        <v>145</v>
      </c>
      <c r="C140" s="79"/>
      <c r="D140" s="79"/>
      <c r="E140" s="373">
        <v>0</v>
      </c>
      <c r="F140" s="373"/>
      <c r="G140" s="373"/>
      <c r="H140" s="373">
        <v>2</v>
      </c>
      <c r="I140" s="373"/>
      <c r="J140" s="373">
        <v>1</v>
      </c>
      <c r="K140" s="373">
        <v>0</v>
      </c>
      <c r="L140" s="373">
        <v>0</v>
      </c>
      <c r="M140" s="373">
        <v>1</v>
      </c>
      <c r="N140" s="373">
        <v>1</v>
      </c>
      <c r="O140" s="373"/>
      <c r="P140" s="373"/>
      <c r="Q140" s="280">
        <f t="shared" si="22"/>
        <v>5</v>
      </c>
      <c r="R140" s="605">
        <v>5</v>
      </c>
    </row>
    <row r="141" spans="1:18" ht="26.25" x14ac:dyDescent="0.25">
      <c r="A141" s="78" t="s">
        <v>141</v>
      </c>
      <c r="B141" s="257" t="s">
        <v>146</v>
      </c>
      <c r="C141" s="79"/>
      <c r="D141" s="79"/>
      <c r="E141" s="373"/>
      <c r="F141" s="373"/>
      <c r="G141" s="373"/>
      <c r="H141" s="373"/>
      <c r="I141" s="373"/>
      <c r="J141" s="373"/>
      <c r="K141" s="373"/>
      <c r="L141" s="373">
        <v>0</v>
      </c>
      <c r="M141" s="373"/>
      <c r="N141" s="373"/>
      <c r="O141" s="373"/>
      <c r="P141" s="373"/>
      <c r="Q141" s="280">
        <f t="shared" si="22"/>
        <v>0</v>
      </c>
      <c r="R141" s="605">
        <v>0</v>
      </c>
    </row>
    <row r="142" spans="1:18" ht="26.25" x14ac:dyDescent="0.25">
      <c r="A142" s="78" t="s">
        <v>141</v>
      </c>
      <c r="B142" s="257" t="s">
        <v>147</v>
      </c>
      <c r="C142" s="79"/>
      <c r="D142" s="79"/>
      <c r="E142" s="373"/>
      <c r="F142" s="373"/>
      <c r="G142" s="373"/>
      <c r="H142" s="373"/>
      <c r="I142" s="373"/>
      <c r="J142" s="373"/>
      <c r="K142" s="373">
        <v>1</v>
      </c>
      <c r="L142" s="373"/>
      <c r="M142" s="373"/>
      <c r="N142" s="373"/>
      <c r="O142" s="373"/>
      <c r="P142" s="373"/>
      <c r="Q142" s="280">
        <f t="shared" si="22"/>
        <v>1</v>
      </c>
      <c r="R142" s="605">
        <v>1</v>
      </c>
    </row>
    <row r="143" spans="1:18" ht="26.25" x14ac:dyDescent="0.25">
      <c r="A143" s="78" t="s">
        <v>141</v>
      </c>
      <c r="B143" s="257" t="s">
        <v>148</v>
      </c>
      <c r="C143" s="79"/>
      <c r="D143" s="79"/>
      <c r="E143" s="373"/>
      <c r="F143" s="373"/>
      <c r="G143" s="373"/>
      <c r="H143" s="373"/>
      <c r="I143" s="373"/>
      <c r="J143" s="373"/>
      <c r="K143" s="373"/>
      <c r="L143" s="373"/>
      <c r="M143" s="373"/>
      <c r="N143" s="373"/>
      <c r="O143" s="373"/>
      <c r="P143" s="373"/>
      <c r="Q143" s="280">
        <f t="shared" si="22"/>
        <v>0</v>
      </c>
      <c r="R143" s="605"/>
    </row>
    <row r="144" spans="1:18" ht="30.75" customHeight="1" x14ac:dyDescent="0.25">
      <c r="A144" s="78" t="s">
        <v>141</v>
      </c>
      <c r="B144" s="257" t="s">
        <v>149</v>
      </c>
      <c r="C144" s="79"/>
      <c r="D144" s="79"/>
      <c r="E144" s="373">
        <v>0</v>
      </c>
      <c r="F144" s="373"/>
      <c r="G144" s="373"/>
      <c r="H144" s="373"/>
      <c r="I144" s="373"/>
      <c r="J144" s="373"/>
      <c r="K144" s="373"/>
      <c r="L144" s="373"/>
      <c r="M144" s="373"/>
      <c r="N144" s="373"/>
      <c r="O144" s="373"/>
      <c r="P144" s="373"/>
      <c r="Q144" s="280">
        <f t="shared" si="22"/>
        <v>0</v>
      </c>
      <c r="R144" s="605">
        <v>0</v>
      </c>
    </row>
    <row r="145" spans="1:18" ht="26.25" x14ac:dyDescent="0.25">
      <c r="A145" s="78" t="s">
        <v>141</v>
      </c>
      <c r="B145" s="257" t="s">
        <v>150</v>
      </c>
      <c r="C145" s="79"/>
      <c r="D145" s="79"/>
      <c r="E145" s="373"/>
      <c r="F145" s="373"/>
      <c r="G145" s="373"/>
      <c r="H145" s="373"/>
      <c r="I145" s="373"/>
      <c r="J145" s="373"/>
      <c r="K145" s="373"/>
      <c r="L145" s="373"/>
      <c r="M145" s="373"/>
      <c r="N145" s="373"/>
      <c r="O145" s="373"/>
      <c r="P145" s="373"/>
      <c r="Q145" s="280">
        <f t="shared" si="22"/>
        <v>0</v>
      </c>
      <c r="R145" s="605"/>
    </row>
    <row r="146" spans="1:18" x14ac:dyDescent="0.25">
      <c r="A146" s="78" t="s">
        <v>141</v>
      </c>
      <c r="B146" s="257" t="s">
        <v>151</v>
      </c>
      <c r="C146" s="79"/>
      <c r="D146" s="79"/>
      <c r="E146" s="373"/>
      <c r="F146" s="373"/>
      <c r="G146" s="373">
        <v>0</v>
      </c>
      <c r="H146" s="373"/>
      <c r="I146" s="373">
        <v>0</v>
      </c>
      <c r="J146" s="373"/>
      <c r="K146" s="373"/>
      <c r="L146" s="373"/>
      <c r="M146" s="373"/>
      <c r="N146" s="373"/>
      <c r="O146" s="373"/>
      <c r="P146" s="373"/>
      <c r="Q146" s="280">
        <f t="shared" si="22"/>
        <v>0</v>
      </c>
      <c r="R146" s="605">
        <v>0</v>
      </c>
    </row>
    <row r="147" spans="1:18" s="272" customFormat="1" ht="26.25" x14ac:dyDescent="0.25">
      <c r="A147" s="269" t="s">
        <v>141</v>
      </c>
      <c r="B147" s="273" t="s">
        <v>152</v>
      </c>
      <c r="C147" s="83"/>
      <c r="D147" s="83"/>
      <c r="E147" s="375"/>
      <c r="F147" s="375"/>
      <c r="G147" s="375"/>
      <c r="H147" s="375"/>
      <c r="I147" s="375"/>
      <c r="J147" s="375"/>
      <c r="K147" s="375"/>
      <c r="L147" s="375"/>
      <c r="M147" s="375"/>
      <c r="N147" s="375"/>
      <c r="O147" s="375"/>
      <c r="P147" s="375"/>
      <c r="Q147" s="322">
        <f t="shared" si="22"/>
        <v>0</v>
      </c>
      <c r="R147" s="606"/>
    </row>
    <row r="148" spans="1:18" ht="26.25" x14ac:dyDescent="0.25">
      <c r="A148" s="78" t="s">
        <v>141</v>
      </c>
      <c r="B148" s="257" t="s">
        <v>153</v>
      </c>
      <c r="C148" s="79"/>
      <c r="D148" s="79"/>
      <c r="E148" s="373"/>
      <c r="F148" s="373"/>
      <c r="G148" s="373"/>
      <c r="H148" s="373"/>
      <c r="I148" s="373"/>
      <c r="J148" s="373"/>
      <c r="K148" s="373"/>
      <c r="L148" s="373"/>
      <c r="M148" s="373"/>
      <c r="N148" s="373"/>
      <c r="O148" s="373"/>
      <c r="P148" s="373"/>
      <c r="Q148" s="280">
        <f t="shared" si="22"/>
        <v>0</v>
      </c>
      <c r="R148" s="605"/>
    </row>
    <row r="149" spans="1:18" ht="39.75" thickBot="1" x14ac:dyDescent="0.3">
      <c r="A149" s="89" t="s">
        <v>141</v>
      </c>
      <c r="B149" s="258" t="s">
        <v>154</v>
      </c>
      <c r="C149" s="90"/>
      <c r="D149" s="90"/>
      <c r="E149" s="377"/>
      <c r="F149" s="377"/>
      <c r="G149" s="377">
        <v>1</v>
      </c>
      <c r="H149" s="377"/>
      <c r="I149" s="377"/>
      <c r="J149" s="377"/>
      <c r="K149" s="377"/>
      <c r="L149" s="377"/>
      <c r="M149" s="377"/>
      <c r="N149" s="377"/>
      <c r="O149" s="377"/>
      <c r="P149" s="377"/>
      <c r="Q149" s="280">
        <f t="shared" si="22"/>
        <v>1</v>
      </c>
      <c r="R149" s="607"/>
    </row>
    <row r="150" spans="1:18" ht="15.75" thickBot="1" x14ac:dyDescent="0.3">
      <c r="A150" s="415" t="s">
        <v>229</v>
      </c>
      <c r="B150" s="416"/>
      <c r="C150" s="97">
        <f>D150/Metas!G16</f>
        <v>0.83333333333333326</v>
      </c>
      <c r="D150" s="98">
        <f>Q150/R150</f>
        <v>0.75</v>
      </c>
      <c r="E150" s="383">
        <f>SUM(E137:E149)</f>
        <v>0</v>
      </c>
      <c r="F150" s="383">
        <f>SUM(F137:F149)</f>
        <v>0</v>
      </c>
      <c r="G150" s="383">
        <f>SUM(G137:G149)</f>
        <v>1</v>
      </c>
      <c r="H150" s="383">
        <f>SUM(H137:H149)</f>
        <v>2</v>
      </c>
      <c r="I150" s="383">
        <f t="shared" ref="I150:O150" si="23">SUM(I137:I149)</f>
        <v>0</v>
      </c>
      <c r="J150" s="383">
        <f t="shared" si="23"/>
        <v>1</v>
      </c>
      <c r="K150" s="383">
        <f t="shared" si="23"/>
        <v>1</v>
      </c>
      <c r="L150" s="383">
        <f t="shared" si="23"/>
        <v>1</v>
      </c>
      <c r="M150" s="383">
        <f t="shared" si="23"/>
        <v>1</v>
      </c>
      <c r="N150" s="383">
        <f t="shared" si="23"/>
        <v>2</v>
      </c>
      <c r="O150" s="383">
        <f t="shared" si="23"/>
        <v>0</v>
      </c>
      <c r="P150" s="383">
        <f>SUM(P137:P149)</f>
        <v>0</v>
      </c>
      <c r="Q150" s="110">
        <f>SUM(Q137:Q149)</f>
        <v>9</v>
      </c>
      <c r="R150" s="615">
        <f>SUM(R137:R149)</f>
        <v>12</v>
      </c>
    </row>
    <row r="151" spans="1:18" s="66" customFormat="1" ht="26.25" x14ac:dyDescent="0.25">
      <c r="A151" s="93" t="s">
        <v>155</v>
      </c>
      <c r="B151" s="256" t="s">
        <v>156</v>
      </c>
      <c r="C151" s="94"/>
      <c r="D151" s="94"/>
      <c r="E151" s="379">
        <v>0</v>
      </c>
      <c r="F151" s="379">
        <v>0</v>
      </c>
      <c r="G151" s="379">
        <v>0</v>
      </c>
      <c r="H151" s="379">
        <v>5</v>
      </c>
      <c r="I151" s="379">
        <v>1</v>
      </c>
      <c r="J151" s="379">
        <v>1</v>
      </c>
      <c r="K151" s="379">
        <v>3</v>
      </c>
      <c r="L151" s="379">
        <v>4</v>
      </c>
      <c r="M151" s="379"/>
      <c r="N151" s="379">
        <v>2</v>
      </c>
      <c r="O151" s="379"/>
      <c r="P151" s="379"/>
      <c r="Q151" s="95">
        <f>SUM(E151:P151)</f>
        <v>16</v>
      </c>
      <c r="R151" s="609">
        <v>20</v>
      </c>
    </row>
    <row r="152" spans="1:18" ht="26.25" x14ac:dyDescent="0.25">
      <c r="A152" s="78" t="s">
        <v>155</v>
      </c>
      <c r="B152" s="257" t="s">
        <v>157</v>
      </c>
      <c r="C152" s="79"/>
      <c r="D152" s="79"/>
      <c r="E152" s="373">
        <v>0</v>
      </c>
      <c r="F152" s="373">
        <v>0</v>
      </c>
      <c r="G152" s="373">
        <v>0</v>
      </c>
      <c r="H152" s="373">
        <v>0</v>
      </c>
      <c r="I152" s="373">
        <v>0</v>
      </c>
      <c r="J152" s="373">
        <v>0</v>
      </c>
      <c r="K152" s="373">
        <v>0</v>
      </c>
      <c r="L152" s="373">
        <v>0</v>
      </c>
      <c r="M152" s="373"/>
      <c r="N152" s="373"/>
      <c r="O152" s="373"/>
      <c r="P152" s="373"/>
      <c r="Q152" s="82">
        <f>SUM(E152:P152)</f>
        <v>0</v>
      </c>
      <c r="R152" s="605"/>
    </row>
    <row r="153" spans="1:18" ht="26.25" x14ac:dyDescent="0.25">
      <c r="A153" s="78" t="s">
        <v>155</v>
      </c>
      <c r="B153" s="257" t="s">
        <v>158</v>
      </c>
      <c r="C153" s="79"/>
      <c r="D153" s="79"/>
      <c r="E153" s="373">
        <v>0</v>
      </c>
      <c r="F153" s="373">
        <v>0</v>
      </c>
      <c r="G153" s="373">
        <v>0</v>
      </c>
      <c r="H153" s="373">
        <v>0</v>
      </c>
      <c r="I153" s="373">
        <v>0</v>
      </c>
      <c r="J153" s="373">
        <v>0</v>
      </c>
      <c r="K153" s="373">
        <v>0</v>
      </c>
      <c r="L153" s="373">
        <v>0</v>
      </c>
      <c r="M153" s="373"/>
      <c r="N153" s="373"/>
      <c r="O153" s="373"/>
      <c r="P153" s="373"/>
      <c r="Q153" s="82">
        <f>SUM(E153:P153)</f>
        <v>0</v>
      </c>
      <c r="R153" s="605"/>
    </row>
    <row r="154" spans="1:18" ht="27" thickBot="1" x14ac:dyDescent="0.3">
      <c r="A154" s="89" t="s">
        <v>155</v>
      </c>
      <c r="B154" s="258" t="s">
        <v>159</v>
      </c>
      <c r="C154" s="90"/>
      <c r="D154" s="90"/>
      <c r="E154" s="377">
        <v>0</v>
      </c>
      <c r="F154" s="377">
        <v>0</v>
      </c>
      <c r="G154" s="377">
        <v>0</v>
      </c>
      <c r="H154" s="377">
        <v>0</v>
      </c>
      <c r="I154" s="377">
        <v>0</v>
      </c>
      <c r="J154" s="377">
        <v>0</v>
      </c>
      <c r="K154" s="377">
        <v>0</v>
      </c>
      <c r="L154" s="377">
        <v>0</v>
      </c>
      <c r="M154" s="377"/>
      <c r="N154" s="377"/>
      <c r="O154" s="377"/>
      <c r="P154" s="377"/>
      <c r="Q154" s="91">
        <f>SUM(E154:P154)</f>
        <v>0</v>
      </c>
      <c r="R154" s="607"/>
    </row>
    <row r="155" spans="1:18" ht="15.75" thickBot="1" x14ac:dyDescent="0.3">
      <c r="A155" s="415" t="s">
        <v>230</v>
      </c>
      <c r="B155" s="416"/>
      <c r="C155" s="97">
        <f>D155/Metas!G17</f>
        <v>0.88888888888888895</v>
      </c>
      <c r="D155" s="98">
        <f>Q155/R155</f>
        <v>0.8</v>
      </c>
      <c r="E155" s="383">
        <f>SUM(E151:E154)</f>
        <v>0</v>
      </c>
      <c r="F155" s="383">
        <f>SUM(F151:F154)</f>
        <v>0</v>
      </c>
      <c r="G155" s="383">
        <f>SUM(G151:G154)</f>
        <v>0</v>
      </c>
      <c r="H155" s="383">
        <f>SUM(H151:H154)</f>
        <v>5</v>
      </c>
      <c r="I155" s="383">
        <f t="shared" ref="I155:Q155" si="24">SUM(I151:I154)</f>
        <v>1</v>
      </c>
      <c r="J155" s="383">
        <f t="shared" si="24"/>
        <v>1</v>
      </c>
      <c r="K155" s="383">
        <f t="shared" si="24"/>
        <v>3</v>
      </c>
      <c r="L155" s="383">
        <f t="shared" si="24"/>
        <v>4</v>
      </c>
      <c r="M155" s="383">
        <f t="shared" si="24"/>
        <v>0</v>
      </c>
      <c r="N155" s="383">
        <f t="shared" si="24"/>
        <v>2</v>
      </c>
      <c r="O155" s="383">
        <f t="shared" si="24"/>
        <v>0</v>
      </c>
      <c r="P155" s="383">
        <f t="shared" si="24"/>
        <v>0</v>
      </c>
      <c r="Q155" s="110">
        <f t="shared" si="24"/>
        <v>16</v>
      </c>
      <c r="R155" s="615">
        <f>SUM(R151:R154)</f>
        <v>20</v>
      </c>
    </row>
    <row r="156" spans="1:18" ht="26.25" x14ac:dyDescent="0.25">
      <c r="A156" s="93" t="s">
        <v>160</v>
      </c>
      <c r="B156" s="256" t="s">
        <v>161</v>
      </c>
      <c r="C156" s="94"/>
      <c r="D156" s="94"/>
      <c r="E156" s="379">
        <v>0</v>
      </c>
      <c r="F156" s="379">
        <v>0</v>
      </c>
      <c r="G156" s="379">
        <v>0</v>
      </c>
      <c r="H156" s="379">
        <v>0</v>
      </c>
      <c r="I156" s="379">
        <v>0</v>
      </c>
      <c r="J156" s="379">
        <v>0</v>
      </c>
      <c r="K156" s="379">
        <v>0</v>
      </c>
      <c r="L156" s="379">
        <v>0</v>
      </c>
      <c r="M156" s="379"/>
      <c r="N156" s="379"/>
      <c r="O156" s="379"/>
      <c r="P156" s="379"/>
      <c r="Q156" s="95">
        <f t="shared" ref="Q156:Q161" si="25">SUM(E156:P156)</f>
        <v>0</v>
      </c>
      <c r="R156" s="609">
        <v>0</v>
      </c>
    </row>
    <row r="157" spans="1:18" ht="26.25" x14ac:dyDescent="0.25">
      <c r="A157" s="78" t="s">
        <v>160</v>
      </c>
      <c r="B157" s="257" t="s">
        <v>162</v>
      </c>
      <c r="C157" s="79"/>
      <c r="D157" s="79"/>
      <c r="E157" s="373">
        <v>0</v>
      </c>
      <c r="F157" s="373">
        <v>0</v>
      </c>
      <c r="G157" s="373">
        <v>0</v>
      </c>
      <c r="H157" s="373">
        <v>0</v>
      </c>
      <c r="I157" s="373">
        <v>0</v>
      </c>
      <c r="J157" s="373">
        <v>0</v>
      </c>
      <c r="K157" s="373">
        <v>0</v>
      </c>
      <c r="L157" s="373">
        <v>0</v>
      </c>
      <c r="M157" s="373"/>
      <c r="N157" s="373"/>
      <c r="O157" s="373"/>
      <c r="P157" s="373"/>
      <c r="Q157" s="82">
        <f t="shared" si="25"/>
        <v>0</v>
      </c>
      <c r="R157" s="605"/>
    </row>
    <row r="158" spans="1:18" ht="26.25" x14ac:dyDescent="0.25">
      <c r="A158" s="78" t="s">
        <v>160</v>
      </c>
      <c r="B158" s="257" t="s">
        <v>163</v>
      </c>
      <c r="C158" s="79"/>
      <c r="D158" s="79"/>
      <c r="E158" s="373">
        <v>0</v>
      </c>
      <c r="F158" s="373">
        <v>0</v>
      </c>
      <c r="G158" s="373">
        <v>0</v>
      </c>
      <c r="H158" s="373">
        <v>0</v>
      </c>
      <c r="I158" s="373">
        <v>0</v>
      </c>
      <c r="J158" s="373">
        <v>0</v>
      </c>
      <c r="K158" s="373">
        <v>0</v>
      </c>
      <c r="L158" s="373">
        <v>0</v>
      </c>
      <c r="M158" s="373"/>
      <c r="N158" s="373"/>
      <c r="O158" s="373"/>
      <c r="P158" s="373"/>
      <c r="Q158" s="82">
        <f t="shared" si="25"/>
        <v>0</v>
      </c>
      <c r="R158" s="605">
        <v>1</v>
      </c>
    </row>
    <row r="159" spans="1:18" ht="26.25" x14ac:dyDescent="0.25">
      <c r="A159" s="78" t="s">
        <v>160</v>
      </c>
      <c r="B159" s="257" t="s">
        <v>164</v>
      </c>
      <c r="C159" s="79"/>
      <c r="D159" s="79"/>
      <c r="E159" s="373">
        <v>0</v>
      </c>
      <c r="F159" s="373">
        <v>0</v>
      </c>
      <c r="G159" s="373">
        <v>0</v>
      </c>
      <c r="H159" s="373">
        <v>1</v>
      </c>
      <c r="I159" s="373">
        <v>0</v>
      </c>
      <c r="J159" s="373">
        <v>0</v>
      </c>
      <c r="K159" s="373">
        <v>0</v>
      </c>
      <c r="L159" s="373">
        <v>0</v>
      </c>
      <c r="M159" s="373"/>
      <c r="N159" s="373"/>
      <c r="O159" s="373"/>
      <c r="P159" s="373"/>
      <c r="Q159" s="82">
        <f t="shared" si="25"/>
        <v>1</v>
      </c>
      <c r="R159" s="605">
        <v>1</v>
      </c>
    </row>
    <row r="160" spans="1:18" ht="26.25" x14ac:dyDescent="0.25">
      <c r="A160" s="78" t="s">
        <v>160</v>
      </c>
      <c r="B160" s="257" t="s">
        <v>165</v>
      </c>
      <c r="C160" s="79"/>
      <c r="D160" s="79"/>
      <c r="E160" s="373">
        <v>0</v>
      </c>
      <c r="F160" s="373">
        <v>0</v>
      </c>
      <c r="G160" s="373">
        <v>0</v>
      </c>
      <c r="H160" s="373">
        <v>0</v>
      </c>
      <c r="I160" s="373">
        <v>0</v>
      </c>
      <c r="J160" s="373">
        <v>0</v>
      </c>
      <c r="K160" s="373">
        <v>0</v>
      </c>
      <c r="L160" s="373">
        <v>0</v>
      </c>
      <c r="M160" s="373"/>
      <c r="N160" s="373"/>
      <c r="O160" s="373"/>
      <c r="P160" s="373"/>
      <c r="Q160" s="82">
        <f t="shared" si="25"/>
        <v>0</v>
      </c>
      <c r="R160" s="605"/>
    </row>
    <row r="161" spans="1:18" x14ac:dyDescent="0.25">
      <c r="A161" s="78" t="s">
        <v>160</v>
      </c>
      <c r="B161" s="257" t="s">
        <v>166</v>
      </c>
      <c r="C161" s="79"/>
      <c r="D161" s="79"/>
      <c r="E161" s="373">
        <v>0</v>
      </c>
      <c r="F161" s="373">
        <v>0</v>
      </c>
      <c r="G161" s="373">
        <v>0</v>
      </c>
      <c r="H161" s="373">
        <v>0</v>
      </c>
      <c r="I161" s="373">
        <v>0</v>
      </c>
      <c r="J161" s="373">
        <v>0</v>
      </c>
      <c r="K161" s="373">
        <v>0</v>
      </c>
      <c r="L161" s="373">
        <v>0</v>
      </c>
      <c r="M161" s="373"/>
      <c r="N161" s="373"/>
      <c r="O161" s="373"/>
      <c r="P161" s="373"/>
      <c r="Q161" s="82">
        <f t="shared" si="25"/>
        <v>0</v>
      </c>
      <c r="R161" s="605"/>
    </row>
    <row r="162" spans="1:18" ht="27" thickBot="1" x14ac:dyDescent="0.3">
      <c r="A162" s="89" t="s">
        <v>160</v>
      </c>
      <c r="B162" s="258" t="s">
        <v>167</v>
      </c>
      <c r="C162" s="90"/>
      <c r="D162" s="90"/>
      <c r="E162" s="377">
        <v>0</v>
      </c>
      <c r="F162" s="377">
        <v>0</v>
      </c>
      <c r="G162" s="377">
        <v>0</v>
      </c>
      <c r="H162" s="377">
        <v>0</v>
      </c>
      <c r="I162" s="377">
        <v>0</v>
      </c>
      <c r="J162" s="377">
        <v>0</v>
      </c>
      <c r="K162" s="377">
        <v>0</v>
      </c>
      <c r="L162" s="377">
        <v>0</v>
      </c>
      <c r="M162" s="377"/>
      <c r="N162" s="377"/>
      <c r="O162" s="377"/>
      <c r="P162" s="377"/>
      <c r="Q162" s="91">
        <f>SUM(E162:P162)</f>
        <v>0</v>
      </c>
      <c r="R162" s="607"/>
    </row>
    <row r="163" spans="1:18" ht="15.75" thickBot="1" x14ac:dyDescent="0.3">
      <c r="A163" s="415" t="s">
        <v>214</v>
      </c>
      <c r="B163" s="416"/>
      <c r="C163" s="97">
        <f>D163/Metas!G18</f>
        <v>0.55555555555555558</v>
      </c>
      <c r="D163" s="98">
        <f>Q163/R163</f>
        <v>0.5</v>
      </c>
      <c r="E163" s="383">
        <f>SUM(E156:E162)</f>
        <v>0</v>
      </c>
      <c r="F163" s="383">
        <f>SUM(F156:F162)</f>
        <v>0</v>
      </c>
      <c r="G163" s="383">
        <f>SUM(G156:G162)</f>
        <v>0</v>
      </c>
      <c r="H163" s="383">
        <f>SUM(H156:H162)</f>
        <v>1</v>
      </c>
      <c r="I163" s="383">
        <f t="shared" ref="I163:N163" si="26">SUM(I156:I162)</f>
        <v>0</v>
      </c>
      <c r="J163" s="383">
        <f t="shared" si="26"/>
        <v>0</v>
      </c>
      <c r="K163" s="383">
        <f t="shared" si="26"/>
        <v>0</v>
      </c>
      <c r="L163" s="383">
        <f t="shared" si="26"/>
        <v>0</v>
      </c>
      <c r="M163" s="383">
        <f t="shared" si="26"/>
        <v>0</v>
      </c>
      <c r="N163" s="383">
        <f t="shared" si="26"/>
        <v>0</v>
      </c>
      <c r="O163" s="383">
        <f>SUM(O156:O162)</f>
        <v>0</v>
      </c>
      <c r="P163" s="383">
        <f>SUM(P156:P162)</f>
        <v>0</v>
      </c>
      <c r="Q163" s="110">
        <f t="shared" ref="Q163" si="27">SUM(Q156:Q162)</f>
        <v>1</v>
      </c>
      <c r="R163" s="111">
        <f>SUM(R156:R162)</f>
        <v>2</v>
      </c>
    </row>
    <row r="164" spans="1:18" x14ac:dyDescent="0.25">
      <c r="D164" s="4"/>
    </row>
    <row r="166" spans="1:18" x14ac:dyDescent="0.25">
      <c r="Q166" s="64"/>
    </row>
    <row r="192" spans="19:19" x14ac:dyDescent="0.25">
      <c r="S192" s="66"/>
    </row>
  </sheetData>
  <mergeCells count="21">
    <mergeCell ref="E2:Q9"/>
    <mergeCell ref="E10:Q10"/>
    <mergeCell ref="E1:Q1"/>
    <mergeCell ref="A76:B76"/>
    <mergeCell ref="A1:A10"/>
    <mergeCell ref="B1:B10"/>
    <mergeCell ref="C1:C11"/>
    <mergeCell ref="D1:D10"/>
    <mergeCell ref="A26:B26"/>
    <mergeCell ref="A40:B40"/>
    <mergeCell ref="A45:B45"/>
    <mergeCell ref="A50:B50"/>
    <mergeCell ref="A61:B61"/>
    <mergeCell ref="A155:B155"/>
    <mergeCell ref="A163:B163"/>
    <mergeCell ref="A87:B87"/>
    <mergeCell ref="A93:B93"/>
    <mergeCell ref="A104:B104"/>
    <mergeCell ref="A123:B123"/>
    <mergeCell ref="A136:B136"/>
    <mergeCell ref="A150:B150"/>
  </mergeCells>
  <phoneticPr fontId="35" type="noConversion"/>
  <conditionalFormatting sqref="C12:C38 C40:C163">
    <cfRule type="cellIs" dxfId="18" priority="1" operator="lessThan">
      <formula>0.9999</formula>
    </cfRule>
  </conditionalFormatting>
  <conditionalFormatting sqref="C12:C38 C40:C1048576">
    <cfRule type="cellIs" dxfId="17" priority="2" operator="greaterThan">
      <formula>1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L163"/>
  <sheetViews>
    <sheetView topLeftCell="C85" zoomScale="80" zoomScaleNormal="80" workbookViewId="0">
      <selection activeCell="D130" sqref="D130"/>
    </sheetView>
  </sheetViews>
  <sheetFormatPr baseColWidth="10" defaultRowHeight="15" x14ac:dyDescent="0.25"/>
  <cols>
    <col min="1" max="1" width="24.28515625" style="1" bestFit="1" customWidth="1"/>
    <col min="2" max="2" width="47" style="259" bestFit="1" customWidth="1"/>
    <col min="3" max="3" width="16.5703125" style="259" customWidth="1"/>
    <col min="4" max="4" width="40.28515625" style="1" customWidth="1"/>
    <col min="5" max="5" width="15.5703125" style="30" customWidth="1"/>
    <col min="6" max="6" width="28" style="1" customWidth="1"/>
    <col min="7" max="7" width="16.7109375" style="30" customWidth="1"/>
    <col min="8" max="8" width="27" style="30" customWidth="1"/>
    <col min="9" max="255" width="11.42578125" style="1"/>
    <col min="256" max="256" width="43.85546875" style="1" customWidth="1"/>
    <col min="257" max="257" width="47" style="1" bestFit="1" customWidth="1"/>
    <col min="258" max="258" width="14.28515625" style="1" bestFit="1" customWidth="1"/>
    <col min="259" max="261" width="11.5703125" style="1" customWidth="1"/>
    <col min="262" max="262" width="14.7109375" style="1" customWidth="1"/>
    <col min="263" max="263" width="14.42578125" style="1" bestFit="1" customWidth="1"/>
    <col min="264" max="264" width="17.28515625" style="1" bestFit="1" customWidth="1"/>
    <col min="265" max="511" width="11.42578125" style="1"/>
    <col min="512" max="512" width="43.85546875" style="1" customWidth="1"/>
    <col min="513" max="513" width="47" style="1" bestFit="1" customWidth="1"/>
    <col min="514" max="514" width="14.28515625" style="1" bestFit="1" customWidth="1"/>
    <col min="515" max="517" width="11.5703125" style="1" customWidth="1"/>
    <col min="518" max="518" width="14.7109375" style="1" customWidth="1"/>
    <col min="519" max="519" width="14.42578125" style="1" bestFit="1" customWidth="1"/>
    <col min="520" max="520" width="17.28515625" style="1" bestFit="1" customWidth="1"/>
    <col min="521" max="767" width="11.42578125" style="1"/>
    <col min="768" max="768" width="43.85546875" style="1" customWidth="1"/>
    <col min="769" max="769" width="47" style="1" bestFit="1" customWidth="1"/>
    <col min="770" max="770" width="14.28515625" style="1" bestFit="1" customWidth="1"/>
    <col min="771" max="773" width="11.5703125" style="1" customWidth="1"/>
    <col min="774" max="774" width="14.7109375" style="1" customWidth="1"/>
    <col min="775" max="775" width="14.42578125" style="1" bestFit="1" customWidth="1"/>
    <col min="776" max="776" width="17.28515625" style="1" bestFit="1" customWidth="1"/>
    <col min="777" max="1023" width="11.42578125" style="1"/>
    <col min="1024" max="1024" width="43.85546875" style="1" customWidth="1"/>
    <col min="1025" max="1025" width="47" style="1" bestFit="1" customWidth="1"/>
    <col min="1026" max="1026" width="14.28515625" style="1" bestFit="1" customWidth="1"/>
    <col min="1027" max="1029" width="11.5703125" style="1" customWidth="1"/>
    <col min="1030" max="1030" width="14.7109375" style="1" customWidth="1"/>
    <col min="1031" max="1031" width="14.42578125" style="1" bestFit="1" customWidth="1"/>
    <col min="1032" max="1032" width="17.28515625" style="1" bestFit="1" customWidth="1"/>
    <col min="1033" max="1279" width="11.42578125" style="1"/>
    <col min="1280" max="1280" width="43.85546875" style="1" customWidth="1"/>
    <col min="1281" max="1281" width="47" style="1" bestFit="1" customWidth="1"/>
    <col min="1282" max="1282" width="14.28515625" style="1" bestFit="1" customWidth="1"/>
    <col min="1283" max="1285" width="11.5703125" style="1" customWidth="1"/>
    <col min="1286" max="1286" width="14.7109375" style="1" customWidth="1"/>
    <col min="1287" max="1287" width="14.42578125" style="1" bestFit="1" customWidth="1"/>
    <col min="1288" max="1288" width="17.28515625" style="1" bestFit="1" customWidth="1"/>
    <col min="1289" max="1535" width="11.42578125" style="1"/>
    <col min="1536" max="1536" width="43.85546875" style="1" customWidth="1"/>
    <col min="1537" max="1537" width="47" style="1" bestFit="1" customWidth="1"/>
    <col min="1538" max="1538" width="14.28515625" style="1" bestFit="1" customWidth="1"/>
    <col min="1539" max="1541" width="11.5703125" style="1" customWidth="1"/>
    <col min="1542" max="1542" width="14.7109375" style="1" customWidth="1"/>
    <col min="1543" max="1543" width="14.42578125" style="1" bestFit="1" customWidth="1"/>
    <col min="1544" max="1544" width="17.28515625" style="1" bestFit="1" customWidth="1"/>
    <col min="1545" max="1791" width="11.42578125" style="1"/>
    <col min="1792" max="1792" width="43.85546875" style="1" customWidth="1"/>
    <col min="1793" max="1793" width="47" style="1" bestFit="1" customWidth="1"/>
    <col min="1794" max="1794" width="14.28515625" style="1" bestFit="1" customWidth="1"/>
    <col min="1795" max="1797" width="11.5703125" style="1" customWidth="1"/>
    <col min="1798" max="1798" width="14.7109375" style="1" customWidth="1"/>
    <col min="1799" max="1799" width="14.42578125" style="1" bestFit="1" customWidth="1"/>
    <col min="1800" max="1800" width="17.28515625" style="1" bestFit="1" customWidth="1"/>
    <col min="1801" max="2047" width="11.42578125" style="1"/>
    <col min="2048" max="2048" width="43.85546875" style="1" customWidth="1"/>
    <col min="2049" max="2049" width="47" style="1" bestFit="1" customWidth="1"/>
    <col min="2050" max="2050" width="14.28515625" style="1" bestFit="1" customWidth="1"/>
    <col min="2051" max="2053" width="11.5703125" style="1" customWidth="1"/>
    <col min="2054" max="2054" width="14.7109375" style="1" customWidth="1"/>
    <col min="2055" max="2055" width="14.42578125" style="1" bestFit="1" customWidth="1"/>
    <col min="2056" max="2056" width="17.28515625" style="1" bestFit="1" customWidth="1"/>
    <col min="2057" max="2303" width="11.42578125" style="1"/>
    <col min="2304" max="2304" width="43.85546875" style="1" customWidth="1"/>
    <col min="2305" max="2305" width="47" style="1" bestFit="1" customWidth="1"/>
    <col min="2306" max="2306" width="14.28515625" style="1" bestFit="1" customWidth="1"/>
    <col min="2307" max="2309" width="11.5703125" style="1" customWidth="1"/>
    <col min="2310" max="2310" width="14.7109375" style="1" customWidth="1"/>
    <col min="2311" max="2311" width="14.42578125" style="1" bestFit="1" customWidth="1"/>
    <col min="2312" max="2312" width="17.28515625" style="1" bestFit="1" customWidth="1"/>
    <col min="2313" max="2559" width="11.42578125" style="1"/>
    <col min="2560" max="2560" width="43.85546875" style="1" customWidth="1"/>
    <col min="2561" max="2561" width="47" style="1" bestFit="1" customWidth="1"/>
    <col min="2562" max="2562" width="14.28515625" style="1" bestFit="1" customWidth="1"/>
    <col min="2563" max="2565" width="11.5703125" style="1" customWidth="1"/>
    <col min="2566" max="2566" width="14.7109375" style="1" customWidth="1"/>
    <col min="2567" max="2567" width="14.42578125" style="1" bestFit="1" customWidth="1"/>
    <col min="2568" max="2568" width="17.28515625" style="1" bestFit="1" customWidth="1"/>
    <col min="2569" max="2815" width="11.42578125" style="1"/>
    <col min="2816" max="2816" width="43.85546875" style="1" customWidth="1"/>
    <col min="2817" max="2817" width="47" style="1" bestFit="1" customWidth="1"/>
    <col min="2818" max="2818" width="14.28515625" style="1" bestFit="1" customWidth="1"/>
    <col min="2819" max="2821" width="11.5703125" style="1" customWidth="1"/>
    <col min="2822" max="2822" width="14.7109375" style="1" customWidth="1"/>
    <col min="2823" max="2823" width="14.42578125" style="1" bestFit="1" customWidth="1"/>
    <col min="2824" max="2824" width="17.28515625" style="1" bestFit="1" customWidth="1"/>
    <col min="2825" max="3071" width="11.42578125" style="1"/>
    <col min="3072" max="3072" width="43.85546875" style="1" customWidth="1"/>
    <col min="3073" max="3073" width="47" style="1" bestFit="1" customWidth="1"/>
    <col min="3074" max="3074" width="14.28515625" style="1" bestFit="1" customWidth="1"/>
    <col min="3075" max="3077" width="11.5703125" style="1" customWidth="1"/>
    <col min="3078" max="3078" width="14.7109375" style="1" customWidth="1"/>
    <col min="3079" max="3079" width="14.42578125" style="1" bestFit="1" customWidth="1"/>
    <col min="3080" max="3080" width="17.28515625" style="1" bestFit="1" customWidth="1"/>
    <col min="3081" max="3327" width="11.42578125" style="1"/>
    <col min="3328" max="3328" width="43.85546875" style="1" customWidth="1"/>
    <col min="3329" max="3329" width="47" style="1" bestFit="1" customWidth="1"/>
    <col min="3330" max="3330" width="14.28515625" style="1" bestFit="1" customWidth="1"/>
    <col min="3331" max="3333" width="11.5703125" style="1" customWidth="1"/>
    <col min="3334" max="3334" width="14.7109375" style="1" customWidth="1"/>
    <col min="3335" max="3335" width="14.42578125" style="1" bestFit="1" customWidth="1"/>
    <col min="3336" max="3336" width="17.28515625" style="1" bestFit="1" customWidth="1"/>
    <col min="3337" max="3583" width="11.42578125" style="1"/>
    <col min="3584" max="3584" width="43.85546875" style="1" customWidth="1"/>
    <col min="3585" max="3585" width="47" style="1" bestFit="1" customWidth="1"/>
    <col min="3586" max="3586" width="14.28515625" style="1" bestFit="1" customWidth="1"/>
    <col min="3587" max="3589" width="11.5703125" style="1" customWidth="1"/>
    <col min="3590" max="3590" width="14.7109375" style="1" customWidth="1"/>
    <col min="3591" max="3591" width="14.42578125" style="1" bestFit="1" customWidth="1"/>
    <col min="3592" max="3592" width="17.28515625" style="1" bestFit="1" customWidth="1"/>
    <col min="3593" max="3839" width="11.42578125" style="1"/>
    <col min="3840" max="3840" width="43.85546875" style="1" customWidth="1"/>
    <col min="3841" max="3841" width="47" style="1" bestFit="1" customWidth="1"/>
    <col min="3842" max="3842" width="14.28515625" style="1" bestFit="1" customWidth="1"/>
    <col min="3843" max="3845" width="11.5703125" style="1" customWidth="1"/>
    <col min="3846" max="3846" width="14.7109375" style="1" customWidth="1"/>
    <col min="3847" max="3847" width="14.42578125" style="1" bestFit="1" customWidth="1"/>
    <col min="3848" max="3848" width="17.28515625" style="1" bestFit="1" customWidth="1"/>
    <col min="3849" max="4095" width="11.42578125" style="1"/>
    <col min="4096" max="4096" width="43.85546875" style="1" customWidth="1"/>
    <col min="4097" max="4097" width="47" style="1" bestFit="1" customWidth="1"/>
    <col min="4098" max="4098" width="14.28515625" style="1" bestFit="1" customWidth="1"/>
    <col min="4099" max="4101" width="11.5703125" style="1" customWidth="1"/>
    <col min="4102" max="4102" width="14.7109375" style="1" customWidth="1"/>
    <col min="4103" max="4103" width="14.42578125" style="1" bestFit="1" customWidth="1"/>
    <col min="4104" max="4104" width="17.28515625" style="1" bestFit="1" customWidth="1"/>
    <col min="4105" max="4351" width="11.42578125" style="1"/>
    <col min="4352" max="4352" width="43.85546875" style="1" customWidth="1"/>
    <col min="4353" max="4353" width="47" style="1" bestFit="1" customWidth="1"/>
    <col min="4354" max="4354" width="14.28515625" style="1" bestFit="1" customWidth="1"/>
    <col min="4355" max="4357" width="11.5703125" style="1" customWidth="1"/>
    <col min="4358" max="4358" width="14.7109375" style="1" customWidth="1"/>
    <col min="4359" max="4359" width="14.42578125" style="1" bestFit="1" customWidth="1"/>
    <col min="4360" max="4360" width="17.28515625" style="1" bestFit="1" customWidth="1"/>
    <col min="4361" max="4607" width="11.42578125" style="1"/>
    <col min="4608" max="4608" width="43.85546875" style="1" customWidth="1"/>
    <col min="4609" max="4609" width="47" style="1" bestFit="1" customWidth="1"/>
    <col min="4610" max="4610" width="14.28515625" style="1" bestFit="1" customWidth="1"/>
    <col min="4611" max="4613" width="11.5703125" style="1" customWidth="1"/>
    <col min="4614" max="4614" width="14.7109375" style="1" customWidth="1"/>
    <col min="4615" max="4615" width="14.42578125" style="1" bestFit="1" customWidth="1"/>
    <col min="4616" max="4616" width="17.28515625" style="1" bestFit="1" customWidth="1"/>
    <col min="4617" max="4863" width="11.42578125" style="1"/>
    <col min="4864" max="4864" width="43.85546875" style="1" customWidth="1"/>
    <col min="4865" max="4865" width="47" style="1" bestFit="1" customWidth="1"/>
    <col min="4866" max="4866" width="14.28515625" style="1" bestFit="1" customWidth="1"/>
    <col min="4867" max="4869" width="11.5703125" style="1" customWidth="1"/>
    <col min="4870" max="4870" width="14.7109375" style="1" customWidth="1"/>
    <col min="4871" max="4871" width="14.42578125" style="1" bestFit="1" customWidth="1"/>
    <col min="4872" max="4872" width="17.28515625" style="1" bestFit="1" customWidth="1"/>
    <col min="4873" max="5119" width="11.42578125" style="1"/>
    <col min="5120" max="5120" width="43.85546875" style="1" customWidth="1"/>
    <col min="5121" max="5121" width="47" style="1" bestFit="1" customWidth="1"/>
    <col min="5122" max="5122" width="14.28515625" style="1" bestFit="1" customWidth="1"/>
    <col min="5123" max="5125" width="11.5703125" style="1" customWidth="1"/>
    <col min="5126" max="5126" width="14.7109375" style="1" customWidth="1"/>
    <col min="5127" max="5127" width="14.42578125" style="1" bestFit="1" customWidth="1"/>
    <col min="5128" max="5128" width="17.28515625" style="1" bestFit="1" customWidth="1"/>
    <col min="5129" max="5375" width="11.42578125" style="1"/>
    <col min="5376" max="5376" width="43.85546875" style="1" customWidth="1"/>
    <col min="5377" max="5377" width="47" style="1" bestFit="1" customWidth="1"/>
    <col min="5378" max="5378" width="14.28515625" style="1" bestFit="1" customWidth="1"/>
    <col min="5379" max="5381" width="11.5703125" style="1" customWidth="1"/>
    <col min="5382" max="5382" width="14.7109375" style="1" customWidth="1"/>
    <col min="5383" max="5383" width="14.42578125" style="1" bestFit="1" customWidth="1"/>
    <col min="5384" max="5384" width="17.28515625" style="1" bestFit="1" customWidth="1"/>
    <col min="5385" max="5631" width="11.42578125" style="1"/>
    <col min="5632" max="5632" width="43.85546875" style="1" customWidth="1"/>
    <col min="5633" max="5633" width="47" style="1" bestFit="1" customWidth="1"/>
    <col min="5634" max="5634" width="14.28515625" style="1" bestFit="1" customWidth="1"/>
    <col min="5635" max="5637" width="11.5703125" style="1" customWidth="1"/>
    <col min="5638" max="5638" width="14.7109375" style="1" customWidth="1"/>
    <col min="5639" max="5639" width="14.42578125" style="1" bestFit="1" customWidth="1"/>
    <col min="5640" max="5640" width="17.28515625" style="1" bestFit="1" customWidth="1"/>
    <col min="5641" max="5887" width="11.42578125" style="1"/>
    <col min="5888" max="5888" width="43.85546875" style="1" customWidth="1"/>
    <col min="5889" max="5889" width="47" style="1" bestFit="1" customWidth="1"/>
    <col min="5890" max="5890" width="14.28515625" style="1" bestFit="1" customWidth="1"/>
    <col min="5891" max="5893" width="11.5703125" style="1" customWidth="1"/>
    <col min="5894" max="5894" width="14.7109375" style="1" customWidth="1"/>
    <col min="5895" max="5895" width="14.42578125" style="1" bestFit="1" customWidth="1"/>
    <col min="5896" max="5896" width="17.28515625" style="1" bestFit="1" customWidth="1"/>
    <col min="5897" max="6143" width="11.42578125" style="1"/>
    <col min="6144" max="6144" width="43.85546875" style="1" customWidth="1"/>
    <col min="6145" max="6145" width="47" style="1" bestFit="1" customWidth="1"/>
    <col min="6146" max="6146" width="14.28515625" style="1" bestFit="1" customWidth="1"/>
    <col min="6147" max="6149" width="11.5703125" style="1" customWidth="1"/>
    <col min="6150" max="6150" width="14.7109375" style="1" customWidth="1"/>
    <col min="6151" max="6151" width="14.42578125" style="1" bestFit="1" customWidth="1"/>
    <col min="6152" max="6152" width="17.28515625" style="1" bestFit="1" customWidth="1"/>
    <col min="6153" max="6399" width="11.42578125" style="1"/>
    <col min="6400" max="6400" width="43.85546875" style="1" customWidth="1"/>
    <col min="6401" max="6401" width="47" style="1" bestFit="1" customWidth="1"/>
    <col min="6402" max="6402" width="14.28515625" style="1" bestFit="1" customWidth="1"/>
    <col min="6403" max="6405" width="11.5703125" style="1" customWidth="1"/>
    <col min="6406" max="6406" width="14.7109375" style="1" customWidth="1"/>
    <col min="6407" max="6407" width="14.42578125" style="1" bestFit="1" customWidth="1"/>
    <col min="6408" max="6408" width="17.28515625" style="1" bestFit="1" customWidth="1"/>
    <col min="6409" max="6655" width="11.42578125" style="1"/>
    <col min="6656" max="6656" width="43.85546875" style="1" customWidth="1"/>
    <col min="6657" max="6657" width="47" style="1" bestFit="1" customWidth="1"/>
    <col min="6658" max="6658" width="14.28515625" style="1" bestFit="1" customWidth="1"/>
    <col min="6659" max="6661" width="11.5703125" style="1" customWidth="1"/>
    <col min="6662" max="6662" width="14.7109375" style="1" customWidth="1"/>
    <col min="6663" max="6663" width="14.42578125" style="1" bestFit="1" customWidth="1"/>
    <col min="6664" max="6664" width="17.28515625" style="1" bestFit="1" customWidth="1"/>
    <col min="6665" max="6911" width="11.42578125" style="1"/>
    <col min="6912" max="6912" width="43.85546875" style="1" customWidth="1"/>
    <col min="6913" max="6913" width="47" style="1" bestFit="1" customWidth="1"/>
    <col min="6914" max="6914" width="14.28515625" style="1" bestFit="1" customWidth="1"/>
    <col min="6915" max="6917" width="11.5703125" style="1" customWidth="1"/>
    <col min="6918" max="6918" width="14.7109375" style="1" customWidth="1"/>
    <col min="6919" max="6919" width="14.42578125" style="1" bestFit="1" customWidth="1"/>
    <col min="6920" max="6920" width="17.28515625" style="1" bestFit="1" customWidth="1"/>
    <col min="6921" max="7167" width="11.42578125" style="1"/>
    <col min="7168" max="7168" width="43.85546875" style="1" customWidth="1"/>
    <col min="7169" max="7169" width="47" style="1" bestFit="1" customWidth="1"/>
    <col min="7170" max="7170" width="14.28515625" style="1" bestFit="1" customWidth="1"/>
    <col min="7171" max="7173" width="11.5703125" style="1" customWidth="1"/>
    <col min="7174" max="7174" width="14.7109375" style="1" customWidth="1"/>
    <col min="7175" max="7175" width="14.42578125" style="1" bestFit="1" customWidth="1"/>
    <col min="7176" max="7176" width="17.28515625" style="1" bestFit="1" customWidth="1"/>
    <col min="7177" max="7423" width="11.42578125" style="1"/>
    <col min="7424" max="7424" width="43.85546875" style="1" customWidth="1"/>
    <col min="7425" max="7425" width="47" style="1" bestFit="1" customWidth="1"/>
    <col min="7426" max="7426" width="14.28515625" style="1" bestFit="1" customWidth="1"/>
    <col min="7427" max="7429" width="11.5703125" style="1" customWidth="1"/>
    <col min="7430" max="7430" width="14.7109375" style="1" customWidth="1"/>
    <col min="7431" max="7431" width="14.42578125" style="1" bestFit="1" customWidth="1"/>
    <col min="7432" max="7432" width="17.28515625" style="1" bestFit="1" customWidth="1"/>
    <col min="7433" max="7679" width="11.42578125" style="1"/>
    <col min="7680" max="7680" width="43.85546875" style="1" customWidth="1"/>
    <col min="7681" max="7681" width="47" style="1" bestFit="1" customWidth="1"/>
    <col min="7682" max="7682" width="14.28515625" style="1" bestFit="1" customWidth="1"/>
    <col min="7683" max="7685" width="11.5703125" style="1" customWidth="1"/>
    <col min="7686" max="7686" width="14.7109375" style="1" customWidth="1"/>
    <col min="7687" max="7687" width="14.42578125" style="1" bestFit="1" customWidth="1"/>
    <col min="7688" max="7688" width="17.28515625" style="1" bestFit="1" customWidth="1"/>
    <col min="7689" max="7935" width="11.42578125" style="1"/>
    <col min="7936" max="7936" width="43.85546875" style="1" customWidth="1"/>
    <col min="7937" max="7937" width="47" style="1" bestFit="1" customWidth="1"/>
    <col min="7938" max="7938" width="14.28515625" style="1" bestFit="1" customWidth="1"/>
    <col min="7939" max="7941" width="11.5703125" style="1" customWidth="1"/>
    <col min="7942" max="7942" width="14.7109375" style="1" customWidth="1"/>
    <col min="7943" max="7943" width="14.42578125" style="1" bestFit="1" customWidth="1"/>
    <col min="7944" max="7944" width="17.28515625" style="1" bestFit="1" customWidth="1"/>
    <col min="7945" max="8191" width="11.42578125" style="1"/>
    <col min="8192" max="8192" width="43.85546875" style="1" customWidth="1"/>
    <col min="8193" max="8193" width="47" style="1" bestFit="1" customWidth="1"/>
    <col min="8194" max="8194" width="14.28515625" style="1" bestFit="1" customWidth="1"/>
    <col min="8195" max="8197" width="11.5703125" style="1" customWidth="1"/>
    <col min="8198" max="8198" width="14.7109375" style="1" customWidth="1"/>
    <col min="8199" max="8199" width="14.42578125" style="1" bestFit="1" customWidth="1"/>
    <col min="8200" max="8200" width="17.28515625" style="1" bestFit="1" customWidth="1"/>
    <col min="8201" max="8447" width="11.42578125" style="1"/>
    <col min="8448" max="8448" width="43.85546875" style="1" customWidth="1"/>
    <col min="8449" max="8449" width="47" style="1" bestFit="1" customWidth="1"/>
    <col min="8450" max="8450" width="14.28515625" style="1" bestFit="1" customWidth="1"/>
    <col min="8451" max="8453" width="11.5703125" style="1" customWidth="1"/>
    <col min="8454" max="8454" width="14.7109375" style="1" customWidth="1"/>
    <col min="8455" max="8455" width="14.42578125" style="1" bestFit="1" customWidth="1"/>
    <col min="8456" max="8456" width="17.28515625" style="1" bestFit="1" customWidth="1"/>
    <col min="8457" max="8703" width="11.42578125" style="1"/>
    <col min="8704" max="8704" width="43.85546875" style="1" customWidth="1"/>
    <col min="8705" max="8705" width="47" style="1" bestFit="1" customWidth="1"/>
    <col min="8706" max="8706" width="14.28515625" style="1" bestFit="1" customWidth="1"/>
    <col min="8707" max="8709" width="11.5703125" style="1" customWidth="1"/>
    <col min="8710" max="8710" width="14.7109375" style="1" customWidth="1"/>
    <col min="8711" max="8711" width="14.42578125" style="1" bestFit="1" customWidth="1"/>
    <col min="8712" max="8712" width="17.28515625" style="1" bestFit="1" customWidth="1"/>
    <col min="8713" max="8959" width="11.42578125" style="1"/>
    <col min="8960" max="8960" width="43.85546875" style="1" customWidth="1"/>
    <col min="8961" max="8961" width="47" style="1" bestFit="1" customWidth="1"/>
    <col min="8962" max="8962" width="14.28515625" style="1" bestFit="1" customWidth="1"/>
    <col min="8963" max="8965" width="11.5703125" style="1" customWidth="1"/>
    <col min="8966" max="8966" width="14.7109375" style="1" customWidth="1"/>
    <col min="8967" max="8967" width="14.42578125" style="1" bestFit="1" customWidth="1"/>
    <col min="8968" max="8968" width="17.28515625" style="1" bestFit="1" customWidth="1"/>
    <col min="8969" max="9215" width="11.42578125" style="1"/>
    <col min="9216" max="9216" width="43.85546875" style="1" customWidth="1"/>
    <col min="9217" max="9217" width="47" style="1" bestFit="1" customWidth="1"/>
    <col min="9218" max="9218" width="14.28515625" style="1" bestFit="1" customWidth="1"/>
    <col min="9219" max="9221" width="11.5703125" style="1" customWidth="1"/>
    <col min="9222" max="9222" width="14.7109375" style="1" customWidth="1"/>
    <col min="9223" max="9223" width="14.42578125" style="1" bestFit="1" customWidth="1"/>
    <col min="9224" max="9224" width="17.28515625" style="1" bestFit="1" customWidth="1"/>
    <col min="9225" max="9471" width="11.42578125" style="1"/>
    <col min="9472" max="9472" width="43.85546875" style="1" customWidth="1"/>
    <col min="9473" max="9473" width="47" style="1" bestFit="1" customWidth="1"/>
    <col min="9474" max="9474" width="14.28515625" style="1" bestFit="1" customWidth="1"/>
    <col min="9475" max="9477" width="11.5703125" style="1" customWidth="1"/>
    <col min="9478" max="9478" width="14.7109375" style="1" customWidth="1"/>
    <col min="9479" max="9479" width="14.42578125" style="1" bestFit="1" customWidth="1"/>
    <col min="9480" max="9480" width="17.28515625" style="1" bestFit="1" customWidth="1"/>
    <col min="9481" max="9727" width="11.42578125" style="1"/>
    <col min="9728" max="9728" width="43.85546875" style="1" customWidth="1"/>
    <col min="9729" max="9729" width="47" style="1" bestFit="1" customWidth="1"/>
    <col min="9730" max="9730" width="14.28515625" style="1" bestFit="1" customWidth="1"/>
    <col min="9731" max="9733" width="11.5703125" style="1" customWidth="1"/>
    <col min="9734" max="9734" width="14.7109375" style="1" customWidth="1"/>
    <col min="9735" max="9735" width="14.42578125" style="1" bestFit="1" customWidth="1"/>
    <col min="9736" max="9736" width="17.28515625" style="1" bestFit="1" customWidth="1"/>
    <col min="9737" max="9983" width="11.42578125" style="1"/>
    <col min="9984" max="9984" width="43.85546875" style="1" customWidth="1"/>
    <col min="9985" max="9985" width="47" style="1" bestFit="1" customWidth="1"/>
    <col min="9986" max="9986" width="14.28515625" style="1" bestFit="1" customWidth="1"/>
    <col min="9987" max="9989" width="11.5703125" style="1" customWidth="1"/>
    <col min="9990" max="9990" width="14.7109375" style="1" customWidth="1"/>
    <col min="9991" max="9991" width="14.42578125" style="1" bestFit="1" customWidth="1"/>
    <col min="9992" max="9992" width="17.28515625" style="1" bestFit="1" customWidth="1"/>
    <col min="9993" max="10239" width="11.42578125" style="1"/>
    <col min="10240" max="10240" width="43.85546875" style="1" customWidth="1"/>
    <col min="10241" max="10241" width="47" style="1" bestFit="1" customWidth="1"/>
    <col min="10242" max="10242" width="14.28515625" style="1" bestFit="1" customWidth="1"/>
    <col min="10243" max="10245" width="11.5703125" style="1" customWidth="1"/>
    <col min="10246" max="10246" width="14.7109375" style="1" customWidth="1"/>
    <col min="10247" max="10247" width="14.42578125" style="1" bestFit="1" customWidth="1"/>
    <col min="10248" max="10248" width="17.28515625" style="1" bestFit="1" customWidth="1"/>
    <col min="10249" max="10495" width="11.42578125" style="1"/>
    <col min="10496" max="10496" width="43.85546875" style="1" customWidth="1"/>
    <col min="10497" max="10497" width="47" style="1" bestFit="1" customWidth="1"/>
    <col min="10498" max="10498" width="14.28515625" style="1" bestFit="1" customWidth="1"/>
    <col min="10499" max="10501" width="11.5703125" style="1" customWidth="1"/>
    <col min="10502" max="10502" width="14.7109375" style="1" customWidth="1"/>
    <col min="10503" max="10503" width="14.42578125" style="1" bestFit="1" customWidth="1"/>
    <col min="10504" max="10504" width="17.28515625" style="1" bestFit="1" customWidth="1"/>
    <col min="10505" max="10751" width="11.42578125" style="1"/>
    <col min="10752" max="10752" width="43.85546875" style="1" customWidth="1"/>
    <col min="10753" max="10753" width="47" style="1" bestFit="1" customWidth="1"/>
    <col min="10754" max="10754" width="14.28515625" style="1" bestFit="1" customWidth="1"/>
    <col min="10755" max="10757" width="11.5703125" style="1" customWidth="1"/>
    <col min="10758" max="10758" width="14.7109375" style="1" customWidth="1"/>
    <col min="10759" max="10759" width="14.42578125" style="1" bestFit="1" customWidth="1"/>
    <col min="10760" max="10760" width="17.28515625" style="1" bestFit="1" customWidth="1"/>
    <col min="10761" max="11007" width="11.42578125" style="1"/>
    <col min="11008" max="11008" width="43.85546875" style="1" customWidth="1"/>
    <col min="11009" max="11009" width="47" style="1" bestFit="1" customWidth="1"/>
    <col min="11010" max="11010" width="14.28515625" style="1" bestFit="1" customWidth="1"/>
    <col min="11011" max="11013" width="11.5703125" style="1" customWidth="1"/>
    <col min="11014" max="11014" width="14.7109375" style="1" customWidth="1"/>
    <col min="11015" max="11015" width="14.42578125" style="1" bestFit="1" customWidth="1"/>
    <col min="11016" max="11016" width="17.28515625" style="1" bestFit="1" customWidth="1"/>
    <col min="11017" max="11263" width="11.42578125" style="1"/>
    <col min="11264" max="11264" width="43.85546875" style="1" customWidth="1"/>
    <col min="11265" max="11265" width="47" style="1" bestFit="1" customWidth="1"/>
    <col min="11266" max="11266" width="14.28515625" style="1" bestFit="1" customWidth="1"/>
    <col min="11267" max="11269" width="11.5703125" style="1" customWidth="1"/>
    <col min="11270" max="11270" width="14.7109375" style="1" customWidth="1"/>
    <col min="11271" max="11271" width="14.42578125" style="1" bestFit="1" customWidth="1"/>
    <col min="11272" max="11272" width="17.28515625" style="1" bestFit="1" customWidth="1"/>
    <col min="11273" max="11519" width="11.42578125" style="1"/>
    <col min="11520" max="11520" width="43.85546875" style="1" customWidth="1"/>
    <col min="11521" max="11521" width="47" style="1" bestFit="1" customWidth="1"/>
    <col min="11522" max="11522" width="14.28515625" style="1" bestFit="1" customWidth="1"/>
    <col min="11523" max="11525" width="11.5703125" style="1" customWidth="1"/>
    <col min="11526" max="11526" width="14.7109375" style="1" customWidth="1"/>
    <col min="11527" max="11527" width="14.42578125" style="1" bestFit="1" customWidth="1"/>
    <col min="11528" max="11528" width="17.28515625" style="1" bestFit="1" customWidth="1"/>
    <col min="11529" max="11775" width="11.42578125" style="1"/>
    <col min="11776" max="11776" width="43.85546875" style="1" customWidth="1"/>
    <col min="11777" max="11777" width="47" style="1" bestFit="1" customWidth="1"/>
    <col min="11778" max="11778" width="14.28515625" style="1" bestFit="1" customWidth="1"/>
    <col min="11779" max="11781" width="11.5703125" style="1" customWidth="1"/>
    <col min="11782" max="11782" width="14.7109375" style="1" customWidth="1"/>
    <col min="11783" max="11783" width="14.42578125" style="1" bestFit="1" customWidth="1"/>
    <col min="11784" max="11784" width="17.28515625" style="1" bestFit="1" customWidth="1"/>
    <col min="11785" max="12031" width="11.42578125" style="1"/>
    <col min="12032" max="12032" width="43.85546875" style="1" customWidth="1"/>
    <col min="12033" max="12033" width="47" style="1" bestFit="1" customWidth="1"/>
    <col min="12034" max="12034" width="14.28515625" style="1" bestFit="1" customWidth="1"/>
    <col min="12035" max="12037" width="11.5703125" style="1" customWidth="1"/>
    <col min="12038" max="12038" width="14.7109375" style="1" customWidth="1"/>
    <col min="12039" max="12039" width="14.42578125" style="1" bestFit="1" customWidth="1"/>
    <col min="12040" max="12040" width="17.28515625" style="1" bestFit="1" customWidth="1"/>
    <col min="12041" max="12287" width="11.42578125" style="1"/>
    <col min="12288" max="12288" width="43.85546875" style="1" customWidth="1"/>
    <col min="12289" max="12289" width="47" style="1" bestFit="1" customWidth="1"/>
    <col min="12290" max="12290" width="14.28515625" style="1" bestFit="1" customWidth="1"/>
    <col min="12291" max="12293" width="11.5703125" style="1" customWidth="1"/>
    <col min="12294" max="12294" width="14.7109375" style="1" customWidth="1"/>
    <col min="12295" max="12295" width="14.42578125" style="1" bestFit="1" customWidth="1"/>
    <col min="12296" max="12296" width="17.28515625" style="1" bestFit="1" customWidth="1"/>
    <col min="12297" max="12543" width="11.42578125" style="1"/>
    <col min="12544" max="12544" width="43.85546875" style="1" customWidth="1"/>
    <col min="12545" max="12545" width="47" style="1" bestFit="1" customWidth="1"/>
    <col min="12546" max="12546" width="14.28515625" style="1" bestFit="1" customWidth="1"/>
    <col min="12547" max="12549" width="11.5703125" style="1" customWidth="1"/>
    <col min="12550" max="12550" width="14.7109375" style="1" customWidth="1"/>
    <col min="12551" max="12551" width="14.42578125" style="1" bestFit="1" customWidth="1"/>
    <col min="12552" max="12552" width="17.28515625" style="1" bestFit="1" customWidth="1"/>
    <col min="12553" max="12799" width="11.42578125" style="1"/>
    <col min="12800" max="12800" width="43.85546875" style="1" customWidth="1"/>
    <col min="12801" max="12801" width="47" style="1" bestFit="1" customWidth="1"/>
    <col min="12802" max="12802" width="14.28515625" style="1" bestFit="1" customWidth="1"/>
    <col min="12803" max="12805" width="11.5703125" style="1" customWidth="1"/>
    <col min="12806" max="12806" width="14.7109375" style="1" customWidth="1"/>
    <col min="12807" max="12807" width="14.42578125" style="1" bestFit="1" customWidth="1"/>
    <col min="12808" max="12808" width="17.28515625" style="1" bestFit="1" customWidth="1"/>
    <col min="12809" max="13055" width="11.42578125" style="1"/>
    <col min="13056" max="13056" width="43.85546875" style="1" customWidth="1"/>
    <col min="13057" max="13057" width="47" style="1" bestFit="1" customWidth="1"/>
    <col min="13058" max="13058" width="14.28515625" style="1" bestFit="1" customWidth="1"/>
    <col min="13059" max="13061" width="11.5703125" style="1" customWidth="1"/>
    <col min="13062" max="13062" width="14.7109375" style="1" customWidth="1"/>
    <col min="13063" max="13063" width="14.42578125" style="1" bestFit="1" customWidth="1"/>
    <col min="13064" max="13064" width="17.28515625" style="1" bestFit="1" customWidth="1"/>
    <col min="13065" max="13311" width="11.42578125" style="1"/>
    <col min="13312" max="13312" width="43.85546875" style="1" customWidth="1"/>
    <col min="13313" max="13313" width="47" style="1" bestFit="1" customWidth="1"/>
    <col min="13314" max="13314" width="14.28515625" style="1" bestFit="1" customWidth="1"/>
    <col min="13315" max="13317" width="11.5703125" style="1" customWidth="1"/>
    <col min="13318" max="13318" width="14.7109375" style="1" customWidth="1"/>
    <col min="13319" max="13319" width="14.42578125" style="1" bestFit="1" customWidth="1"/>
    <col min="13320" max="13320" width="17.28515625" style="1" bestFit="1" customWidth="1"/>
    <col min="13321" max="13567" width="11.42578125" style="1"/>
    <col min="13568" max="13568" width="43.85546875" style="1" customWidth="1"/>
    <col min="13569" max="13569" width="47" style="1" bestFit="1" customWidth="1"/>
    <col min="13570" max="13570" width="14.28515625" style="1" bestFit="1" customWidth="1"/>
    <col min="13571" max="13573" width="11.5703125" style="1" customWidth="1"/>
    <col min="13574" max="13574" width="14.7109375" style="1" customWidth="1"/>
    <col min="13575" max="13575" width="14.42578125" style="1" bestFit="1" customWidth="1"/>
    <col min="13576" max="13576" width="17.28515625" style="1" bestFit="1" customWidth="1"/>
    <col min="13577" max="13823" width="11.42578125" style="1"/>
    <col min="13824" max="13824" width="43.85546875" style="1" customWidth="1"/>
    <col min="13825" max="13825" width="47" style="1" bestFit="1" customWidth="1"/>
    <col min="13826" max="13826" width="14.28515625" style="1" bestFit="1" customWidth="1"/>
    <col min="13827" max="13829" width="11.5703125" style="1" customWidth="1"/>
    <col min="13830" max="13830" width="14.7109375" style="1" customWidth="1"/>
    <col min="13831" max="13831" width="14.42578125" style="1" bestFit="1" customWidth="1"/>
    <col min="13832" max="13832" width="17.28515625" style="1" bestFit="1" customWidth="1"/>
    <col min="13833" max="14079" width="11.42578125" style="1"/>
    <col min="14080" max="14080" width="43.85546875" style="1" customWidth="1"/>
    <col min="14081" max="14081" width="47" style="1" bestFit="1" customWidth="1"/>
    <col min="14082" max="14082" width="14.28515625" style="1" bestFit="1" customWidth="1"/>
    <col min="14083" max="14085" width="11.5703125" style="1" customWidth="1"/>
    <col min="14086" max="14086" width="14.7109375" style="1" customWidth="1"/>
    <col min="14087" max="14087" width="14.42578125" style="1" bestFit="1" customWidth="1"/>
    <col min="14088" max="14088" width="17.28515625" style="1" bestFit="1" customWidth="1"/>
    <col min="14089" max="14335" width="11.42578125" style="1"/>
    <col min="14336" max="14336" width="43.85546875" style="1" customWidth="1"/>
    <col min="14337" max="14337" width="47" style="1" bestFit="1" customWidth="1"/>
    <col min="14338" max="14338" width="14.28515625" style="1" bestFit="1" customWidth="1"/>
    <col min="14339" max="14341" width="11.5703125" style="1" customWidth="1"/>
    <col min="14342" max="14342" width="14.7109375" style="1" customWidth="1"/>
    <col min="14343" max="14343" width="14.42578125" style="1" bestFit="1" customWidth="1"/>
    <col min="14344" max="14344" width="17.28515625" style="1" bestFit="1" customWidth="1"/>
    <col min="14345" max="14591" width="11.42578125" style="1"/>
    <col min="14592" max="14592" width="43.85546875" style="1" customWidth="1"/>
    <col min="14593" max="14593" width="47" style="1" bestFit="1" customWidth="1"/>
    <col min="14594" max="14594" width="14.28515625" style="1" bestFit="1" customWidth="1"/>
    <col min="14595" max="14597" width="11.5703125" style="1" customWidth="1"/>
    <col min="14598" max="14598" width="14.7109375" style="1" customWidth="1"/>
    <col min="14599" max="14599" width="14.42578125" style="1" bestFit="1" customWidth="1"/>
    <col min="14600" max="14600" width="17.28515625" style="1" bestFit="1" customWidth="1"/>
    <col min="14601" max="14847" width="11.42578125" style="1"/>
    <col min="14848" max="14848" width="43.85546875" style="1" customWidth="1"/>
    <col min="14849" max="14849" width="47" style="1" bestFit="1" customWidth="1"/>
    <col min="14850" max="14850" width="14.28515625" style="1" bestFit="1" customWidth="1"/>
    <col min="14851" max="14853" width="11.5703125" style="1" customWidth="1"/>
    <col min="14854" max="14854" width="14.7109375" style="1" customWidth="1"/>
    <col min="14855" max="14855" width="14.42578125" style="1" bestFit="1" customWidth="1"/>
    <col min="14856" max="14856" width="17.28515625" style="1" bestFit="1" customWidth="1"/>
    <col min="14857" max="15103" width="11.42578125" style="1"/>
    <col min="15104" max="15104" width="43.85546875" style="1" customWidth="1"/>
    <col min="15105" max="15105" width="47" style="1" bestFit="1" customWidth="1"/>
    <col min="15106" max="15106" width="14.28515625" style="1" bestFit="1" customWidth="1"/>
    <col min="15107" max="15109" width="11.5703125" style="1" customWidth="1"/>
    <col min="15110" max="15110" width="14.7109375" style="1" customWidth="1"/>
    <col min="15111" max="15111" width="14.42578125" style="1" bestFit="1" customWidth="1"/>
    <col min="15112" max="15112" width="17.28515625" style="1" bestFit="1" customWidth="1"/>
    <col min="15113" max="15359" width="11.42578125" style="1"/>
    <col min="15360" max="15360" width="43.85546875" style="1" customWidth="1"/>
    <col min="15361" max="15361" width="47" style="1" bestFit="1" customWidth="1"/>
    <col min="15362" max="15362" width="14.28515625" style="1" bestFit="1" customWidth="1"/>
    <col min="15363" max="15365" width="11.5703125" style="1" customWidth="1"/>
    <col min="15366" max="15366" width="14.7109375" style="1" customWidth="1"/>
    <col min="15367" max="15367" width="14.42578125" style="1" bestFit="1" customWidth="1"/>
    <col min="15368" max="15368" width="17.28515625" style="1" bestFit="1" customWidth="1"/>
    <col min="15369" max="15615" width="11.42578125" style="1"/>
    <col min="15616" max="15616" width="43.85546875" style="1" customWidth="1"/>
    <col min="15617" max="15617" width="47" style="1" bestFit="1" customWidth="1"/>
    <col min="15618" max="15618" width="14.28515625" style="1" bestFit="1" customWidth="1"/>
    <col min="15619" max="15621" width="11.5703125" style="1" customWidth="1"/>
    <col min="15622" max="15622" width="14.7109375" style="1" customWidth="1"/>
    <col min="15623" max="15623" width="14.42578125" style="1" bestFit="1" customWidth="1"/>
    <col min="15624" max="15624" width="17.28515625" style="1" bestFit="1" customWidth="1"/>
    <col min="15625" max="15871" width="11.42578125" style="1"/>
    <col min="15872" max="15872" width="43.85546875" style="1" customWidth="1"/>
    <col min="15873" max="15873" width="47" style="1" bestFit="1" customWidth="1"/>
    <col min="15874" max="15874" width="14.28515625" style="1" bestFit="1" customWidth="1"/>
    <col min="15875" max="15877" width="11.5703125" style="1" customWidth="1"/>
    <col min="15878" max="15878" width="14.7109375" style="1" customWidth="1"/>
    <col min="15879" max="15879" width="14.42578125" style="1" bestFit="1" customWidth="1"/>
    <col min="15880" max="15880" width="17.28515625" style="1" bestFit="1" customWidth="1"/>
    <col min="15881" max="16127" width="11.42578125" style="1"/>
    <col min="16128" max="16128" width="43.85546875" style="1" customWidth="1"/>
    <col min="16129" max="16129" width="47" style="1" bestFit="1" customWidth="1"/>
    <col min="16130" max="16130" width="14.28515625" style="1" bestFit="1" customWidth="1"/>
    <col min="16131" max="16133" width="11.5703125" style="1" customWidth="1"/>
    <col min="16134" max="16134" width="14.7109375" style="1" customWidth="1"/>
    <col min="16135" max="16135" width="14.42578125" style="1" bestFit="1" customWidth="1"/>
    <col min="16136" max="16136" width="17.28515625" style="1" bestFit="1" customWidth="1"/>
    <col min="16137" max="16384" width="11.42578125" style="1"/>
  </cols>
  <sheetData>
    <row r="1" spans="1:12" ht="80.25" customHeight="1" thickTop="1" thickBot="1" x14ac:dyDescent="0.3">
      <c r="A1" s="453" t="s">
        <v>0</v>
      </c>
      <c r="B1" s="455" t="s">
        <v>1</v>
      </c>
      <c r="C1" s="457" t="s">
        <v>2</v>
      </c>
      <c r="D1" s="459" t="s">
        <v>3</v>
      </c>
      <c r="E1" s="470" t="s">
        <v>200</v>
      </c>
      <c r="F1" s="471"/>
      <c r="G1" s="471"/>
      <c r="H1" s="471"/>
    </row>
    <row r="2" spans="1:12" ht="15" customHeight="1" thickTop="1" x14ac:dyDescent="0.25">
      <c r="A2" s="423"/>
      <c r="B2" s="434"/>
      <c r="C2" s="424"/>
      <c r="D2" s="460"/>
      <c r="E2" s="466" t="s">
        <v>5</v>
      </c>
      <c r="F2" s="467"/>
      <c r="G2" s="472" t="s">
        <v>6</v>
      </c>
      <c r="H2" s="473"/>
    </row>
    <row r="3" spans="1:12" ht="15" customHeight="1" x14ac:dyDescent="0.25">
      <c r="A3" s="423"/>
      <c r="B3" s="434"/>
      <c r="C3" s="424"/>
      <c r="D3" s="460"/>
      <c r="E3" s="419"/>
      <c r="F3" s="420"/>
      <c r="G3" s="474"/>
      <c r="H3" s="475"/>
    </row>
    <row r="4" spans="1:12" ht="15" customHeight="1" x14ac:dyDescent="0.25">
      <c r="A4" s="423"/>
      <c r="B4" s="434"/>
      <c r="C4" s="424"/>
      <c r="D4" s="460"/>
      <c r="E4" s="419"/>
      <c r="F4" s="420"/>
      <c r="G4" s="474"/>
      <c r="H4" s="475"/>
    </row>
    <row r="5" spans="1:12" ht="15" customHeight="1" x14ac:dyDescent="0.25">
      <c r="A5" s="423"/>
      <c r="B5" s="434"/>
      <c r="C5" s="424"/>
      <c r="D5" s="460"/>
      <c r="E5" s="419"/>
      <c r="F5" s="420"/>
      <c r="G5" s="474"/>
      <c r="H5" s="475"/>
    </row>
    <row r="6" spans="1:12" ht="15" customHeight="1" x14ac:dyDescent="0.25">
      <c r="A6" s="423"/>
      <c r="B6" s="434"/>
      <c r="C6" s="424"/>
      <c r="D6" s="460"/>
      <c r="E6" s="419"/>
      <c r="F6" s="420"/>
      <c r="G6" s="474"/>
      <c r="H6" s="475"/>
    </row>
    <row r="7" spans="1:12" ht="15" customHeight="1" x14ac:dyDescent="0.25">
      <c r="A7" s="423"/>
      <c r="B7" s="434"/>
      <c r="C7" s="424"/>
      <c r="D7" s="460"/>
      <c r="E7" s="419"/>
      <c r="F7" s="420"/>
      <c r="G7" s="474"/>
      <c r="H7" s="475"/>
    </row>
    <row r="8" spans="1:12" ht="15" customHeight="1" x14ac:dyDescent="0.25">
      <c r="A8" s="423"/>
      <c r="B8" s="434"/>
      <c r="C8" s="424"/>
      <c r="D8" s="460"/>
      <c r="E8" s="419"/>
      <c r="F8" s="420"/>
      <c r="G8" s="474"/>
      <c r="H8" s="475"/>
    </row>
    <row r="9" spans="1:12" ht="15.75" customHeight="1" thickBot="1" x14ac:dyDescent="0.3">
      <c r="A9" s="423"/>
      <c r="B9" s="434"/>
      <c r="C9" s="424"/>
      <c r="D9" s="460"/>
      <c r="E9" s="419"/>
      <c r="F9" s="420"/>
      <c r="G9" s="476"/>
      <c r="H9" s="477"/>
    </row>
    <row r="10" spans="1:12" ht="63.75" customHeight="1" thickBot="1" x14ac:dyDescent="0.3">
      <c r="A10" s="454"/>
      <c r="B10" s="456"/>
      <c r="C10" s="424"/>
      <c r="D10" s="461"/>
      <c r="E10" s="468" t="s">
        <v>232</v>
      </c>
      <c r="F10" s="469"/>
      <c r="G10" s="478" t="s">
        <v>226</v>
      </c>
      <c r="H10" s="479"/>
    </row>
    <row r="11" spans="1:12" ht="46.5" customHeight="1" thickBot="1" x14ac:dyDescent="0.3">
      <c r="A11" s="112"/>
      <c r="B11" s="112"/>
      <c r="C11" s="458"/>
      <c r="D11" s="72" t="s">
        <v>7</v>
      </c>
      <c r="E11" s="113" t="s">
        <v>201</v>
      </c>
      <c r="F11" s="72" t="s">
        <v>202</v>
      </c>
      <c r="G11" s="480"/>
      <c r="H11" s="481"/>
    </row>
    <row r="12" spans="1:12" ht="55.5" customHeight="1" x14ac:dyDescent="0.25">
      <c r="A12" s="124" t="s">
        <v>21</v>
      </c>
      <c r="B12" s="260" t="s">
        <v>269</v>
      </c>
      <c r="C12" s="281"/>
      <c r="D12" s="125"/>
      <c r="E12" s="126">
        <v>2855</v>
      </c>
      <c r="F12" s="126">
        <f>IFERROR(VLOOKUP($B12,'[1]Num 2'!$G$3:$J$75,3,FALSE),0)</f>
        <v>0</v>
      </c>
      <c r="G12" s="447"/>
      <c r="H12" s="447"/>
    </row>
    <row r="13" spans="1:12" ht="26.25" x14ac:dyDescent="0.25">
      <c r="A13" s="129" t="s">
        <v>21</v>
      </c>
      <c r="B13" s="261" t="s">
        <v>270</v>
      </c>
      <c r="C13" s="282"/>
      <c r="D13" s="120"/>
      <c r="E13" s="121">
        <v>2260</v>
      </c>
      <c r="F13" s="121">
        <f>IFERROR(VLOOKUP($B13,'[1]Num 2'!$G$3:$J$75,3,FALSE),0)</f>
        <v>0</v>
      </c>
      <c r="G13" s="447"/>
      <c r="H13" s="447"/>
    </row>
    <row r="14" spans="1:12" ht="26.25" x14ac:dyDescent="0.25">
      <c r="A14" s="129" t="s">
        <v>21</v>
      </c>
      <c r="B14" s="261" t="s">
        <v>271</v>
      </c>
      <c r="C14" s="282"/>
      <c r="D14" s="120"/>
      <c r="E14" s="121">
        <v>2757</v>
      </c>
      <c r="F14" s="121">
        <f>IFERROR(VLOOKUP($B14,'[1]Num 2'!$G$3:$J$75,3,FALSE),0)</f>
        <v>0</v>
      </c>
      <c r="G14" s="447"/>
      <c r="H14" s="447"/>
    </row>
    <row r="15" spans="1:12" ht="26.25" x14ac:dyDescent="0.25">
      <c r="A15" s="129" t="s">
        <v>21</v>
      </c>
      <c r="B15" s="261" t="s">
        <v>272</v>
      </c>
      <c r="C15" s="282"/>
      <c r="D15" s="120"/>
      <c r="E15" s="121">
        <v>3010</v>
      </c>
      <c r="F15" s="121">
        <f>IFERROR(VLOOKUP($B15,'[1]Num 2'!$G$3:$J$75,3,FALSE),0)</f>
        <v>0</v>
      </c>
      <c r="G15" s="447"/>
      <c r="H15" s="447"/>
    </row>
    <row r="16" spans="1:12" ht="26.25" x14ac:dyDescent="0.25">
      <c r="A16" s="129" t="s">
        <v>21</v>
      </c>
      <c r="B16" s="261" t="s">
        <v>273</v>
      </c>
      <c r="C16" s="283"/>
      <c r="D16" s="120"/>
      <c r="E16" s="121">
        <v>2018</v>
      </c>
      <c r="F16" s="121">
        <f>IFERROR(VLOOKUP($B16,'[1]Num 2'!$G$3:$J$75,3,FALSE),0)</f>
        <v>0</v>
      </c>
      <c r="G16" s="447"/>
      <c r="H16" s="447"/>
      <c r="L16" s="1" t="s">
        <v>223</v>
      </c>
    </row>
    <row r="17" spans="1:12" ht="26.25" x14ac:dyDescent="0.25">
      <c r="A17" s="129" t="s">
        <v>21</v>
      </c>
      <c r="B17" s="261" t="s">
        <v>274</v>
      </c>
      <c r="C17" s="282"/>
      <c r="D17" s="120"/>
      <c r="E17" s="121">
        <v>2470</v>
      </c>
      <c r="F17" s="121">
        <f>IFERROR(VLOOKUP($B17,'[1]Num 2'!$G$3:$J$75,3,FALSE),0)</f>
        <v>0</v>
      </c>
      <c r="G17" s="447"/>
      <c r="H17" s="447"/>
    </row>
    <row r="18" spans="1:12" x14ac:dyDescent="0.25">
      <c r="A18" s="129" t="s">
        <v>21</v>
      </c>
      <c r="B18" s="261" t="s">
        <v>275</v>
      </c>
      <c r="C18" s="282"/>
      <c r="D18" s="120"/>
      <c r="E18" s="252">
        <v>156</v>
      </c>
      <c r="F18" s="121">
        <f>IFERROR(VLOOKUP($B18,'[1]Num 2'!$G$3:$J$75,3,FALSE),0)</f>
        <v>0</v>
      </c>
      <c r="G18" s="447"/>
      <c r="H18" s="447"/>
    </row>
    <row r="19" spans="1:12" x14ac:dyDescent="0.25">
      <c r="A19" s="129" t="s">
        <v>21</v>
      </c>
      <c r="B19" s="261" t="s">
        <v>276</v>
      </c>
      <c r="C19" s="282"/>
      <c r="D19" s="120"/>
      <c r="E19" s="252">
        <v>281</v>
      </c>
      <c r="F19" s="121">
        <f>IFERROR(VLOOKUP($B19,'[1]Num 2'!$G$3:$J$75,3,FALSE),0)</f>
        <v>0</v>
      </c>
      <c r="G19" s="447"/>
      <c r="H19" s="447"/>
    </row>
    <row r="20" spans="1:12" x14ac:dyDescent="0.25">
      <c r="A20" s="129" t="s">
        <v>21</v>
      </c>
      <c r="B20" s="261" t="s">
        <v>277</v>
      </c>
      <c r="C20" s="282"/>
      <c r="D20" s="120"/>
      <c r="E20" s="252">
        <v>296</v>
      </c>
      <c r="F20" s="121">
        <f>IFERROR(VLOOKUP($B20,'[1]Num 2'!$G$3:$J$75,3,FALSE),0)</f>
        <v>0</v>
      </c>
      <c r="G20" s="447"/>
      <c r="H20" s="447"/>
    </row>
    <row r="21" spans="1:12" x14ac:dyDescent="0.25">
      <c r="A21" s="129" t="s">
        <v>21</v>
      </c>
      <c r="B21" s="261" t="s">
        <v>278</v>
      </c>
      <c r="C21" s="284"/>
      <c r="D21" s="120"/>
      <c r="E21" s="252">
        <v>117</v>
      </c>
      <c r="F21" s="121">
        <f>IFERROR(VLOOKUP($B21,'[1]Num 2'!$G$3:$J$75,3,FALSE),0)</f>
        <v>0</v>
      </c>
      <c r="G21" s="447"/>
      <c r="H21" s="447"/>
    </row>
    <row r="22" spans="1:12" ht="26.25" x14ac:dyDescent="0.25">
      <c r="A22" s="129" t="s">
        <v>21</v>
      </c>
      <c r="B22" s="261" t="s">
        <v>279</v>
      </c>
      <c r="C22" s="282"/>
      <c r="D22" s="120"/>
      <c r="E22" s="121">
        <v>431</v>
      </c>
      <c r="F22" s="121">
        <f>IFERROR(VLOOKUP($B22,'[1]Num 2'!$G$3:$J$75,3,FALSE),0)</f>
        <v>0</v>
      </c>
      <c r="G22" s="447"/>
      <c r="H22" s="447"/>
    </row>
    <row r="23" spans="1:12" ht="26.25" x14ac:dyDescent="0.25">
      <c r="A23" s="129" t="s">
        <v>21</v>
      </c>
      <c r="B23" s="261" t="s">
        <v>280</v>
      </c>
      <c r="C23" s="282"/>
      <c r="D23" s="120"/>
      <c r="E23" s="121">
        <v>372</v>
      </c>
      <c r="F23" s="121">
        <f>IFERROR(VLOOKUP($B23,'[1]Num 2'!$G$3:$J$75,3,FALSE),0)</f>
        <v>0</v>
      </c>
      <c r="G23" s="447"/>
      <c r="H23" s="447"/>
    </row>
    <row r="24" spans="1:12" ht="26.25" x14ac:dyDescent="0.25">
      <c r="A24" s="129" t="s">
        <v>21</v>
      </c>
      <c r="B24" s="261" t="s">
        <v>281</v>
      </c>
      <c r="C24" s="282"/>
      <c r="D24" s="120"/>
      <c r="E24" s="121">
        <v>370</v>
      </c>
      <c r="F24" s="121">
        <f>IFERROR(VLOOKUP($B24,'[1]Num 2'!$G$3:$J$75,3,FALSE),0)</f>
        <v>0</v>
      </c>
      <c r="G24" s="447"/>
      <c r="H24" s="447"/>
      <c r="I24" s="48"/>
    </row>
    <row r="25" spans="1:12" ht="27" thickBot="1" x14ac:dyDescent="0.3">
      <c r="A25" s="311" t="s">
        <v>21</v>
      </c>
      <c r="B25" s="313" t="s">
        <v>282</v>
      </c>
      <c r="C25" s="313"/>
      <c r="D25" s="165"/>
      <c r="E25" s="154">
        <v>446</v>
      </c>
      <c r="F25" s="154">
        <f>IFERROR(VLOOKUP($B25,'[1]Num 2'!$G$3:$J$75,3,FALSE),0)</f>
        <v>0</v>
      </c>
      <c r="G25" s="446"/>
      <c r="H25" s="446"/>
      <c r="L25" s="3"/>
    </row>
    <row r="26" spans="1:12" ht="15.75" thickBot="1" x14ac:dyDescent="0.3">
      <c r="A26" s="462" t="s">
        <v>203</v>
      </c>
      <c r="B26" s="463"/>
      <c r="C26" s="314">
        <f>D26/Metas!H5</f>
        <v>1.4773681265300913</v>
      </c>
      <c r="D26" s="315">
        <f>E26/H26</f>
        <v>0.65447408005283048</v>
      </c>
      <c r="E26" s="316">
        <f>SUM(E12:E25)</f>
        <v>17839</v>
      </c>
      <c r="F26" s="316">
        <f>SUM(F12:F25)</f>
        <v>0</v>
      </c>
      <c r="G26" s="316"/>
      <c r="H26" s="317">
        <v>27257</v>
      </c>
    </row>
    <row r="27" spans="1:12" x14ac:dyDescent="0.25">
      <c r="A27" s="318" t="s">
        <v>36</v>
      </c>
      <c r="B27" s="319" t="s">
        <v>286</v>
      </c>
      <c r="C27" s="320"/>
      <c r="D27" s="157"/>
      <c r="E27" s="159">
        <v>3066</v>
      </c>
      <c r="F27" s="159">
        <f>IFERROR(VLOOKUP($B27,'[1]Num 2'!$G$3:$J$75,3,FALSE),0)</f>
        <v>0</v>
      </c>
      <c r="G27" s="448"/>
      <c r="H27" s="448"/>
      <c r="K27" s="3"/>
    </row>
    <row r="28" spans="1:12" x14ac:dyDescent="0.25">
      <c r="A28" s="129" t="s">
        <v>36</v>
      </c>
      <c r="B28" s="264" t="s">
        <v>287</v>
      </c>
      <c r="C28" s="282"/>
      <c r="D28" s="120"/>
      <c r="E28" s="121">
        <v>3214</v>
      </c>
      <c r="F28" s="121">
        <f>IFERROR(VLOOKUP($B28,'[1]Num 2'!$G$3:$J$75,3,FALSE),0)</f>
        <v>0</v>
      </c>
      <c r="G28" s="447"/>
      <c r="H28" s="447"/>
    </row>
    <row r="29" spans="1:12" x14ac:dyDescent="0.25">
      <c r="A29" s="129" t="s">
        <v>36</v>
      </c>
      <c r="B29" s="264" t="s">
        <v>288</v>
      </c>
      <c r="C29" s="282"/>
      <c r="D29" s="120"/>
      <c r="E29" s="252">
        <v>4483</v>
      </c>
      <c r="F29" s="121">
        <f>IFERROR(VLOOKUP($B29,'[1]Num 2'!$G$3:$J$75,3,FALSE),0)</f>
        <v>0</v>
      </c>
      <c r="G29" s="447"/>
      <c r="H29" s="447"/>
    </row>
    <row r="30" spans="1:12" x14ac:dyDescent="0.25">
      <c r="A30" s="129" t="s">
        <v>36</v>
      </c>
      <c r="B30" s="264" t="s">
        <v>289</v>
      </c>
      <c r="C30" s="282"/>
      <c r="D30" s="120"/>
      <c r="E30" s="121">
        <v>712</v>
      </c>
      <c r="F30" s="121">
        <f>IFERROR(VLOOKUP($B30,'[1]Num 2'!$G$3:$J$75,3,FALSE),0)</f>
        <v>0</v>
      </c>
      <c r="G30" s="447"/>
      <c r="H30" s="447"/>
    </row>
    <row r="31" spans="1:12" ht="30" x14ac:dyDescent="0.25">
      <c r="A31" s="129" t="s">
        <v>36</v>
      </c>
      <c r="B31" s="264" t="s">
        <v>290</v>
      </c>
      <c r="C31" s="282"/>
      <c r="D31" s="120"/>
      <c r="E31" s="252">
        <v>4340</v>
      </c>
      <c r="F31" s="121">
        <f>IFERROR(VLOOKUP($B31,'[1]Num 2'!$G$3:$J$75,3,FALSE),0)</f>
        <v>0</v>
      </c>
      <c r="G31" s="447"/>
      <c r="H31" s="447"/>
    </row>
    <row r="32" spans="1:12" x14ac:dyDescent="0.25">
      <c r="A32" s="129" t="s">
        <v>36</v>
      </c>
      <c r="B32" s="261" t="s">
        <v>42</v>
      </c>
      <c r="C32" s="282"/>
      <c r="D32" s="120"/>
      <c r="E32" s="121">
        <f>IFERROR(VLOOKUP($B32,#REF!,2,FALSE),0)</f>
        <v>0</v>
      </c>
      <c r="F32" s="121">
        <f>IFERROR(VLOOKUP($B32,'[1]Num 2'!$G$3:$J$75,3,FALSE),0)</f>
        <v>0</v>
      </c>
      <c r="G32" s="447"/>
      <c r="H32" s="447"/>
    </row>
    <row r="33" spans="1:11" x14ac:dyDescent="0.25">
      <c r="A33" s="129" t="s">
        <v>36</v>
      </c>
      <c r="B33" s="264" t="s">
        <v>291</v>
      </c>
      <c r="C33" s="282"/>
      <c r="D33" s="120"/>
      <c r="E33" s="121">
        <v>154</v>
      </c>
      <c r="F33" s="121">
        <f>IFERROR(VLOOKUP($B33,'[1]Num 2'!$G$3:$J$75,3,FALSE),0)</f>
        <v>0</v>
      </c>
      <c r="G33" s="447"/>
      <c r="H33" s="447"/>
    </row>
    <row r="34" spans="1:11" x14ac:dyDescent="0.25">
      <c r="A34" s="129" t="s">
        <v>36</v>
      </c>
      <c r="B34" s="261" t="s">
        <v>44</v>
      </c>
      <c r="C34" s="282"/>
      <c r="D34" s="120"/>
      <c r="E34" s="121">
        <f>IFERROR(VLOOKUP($B34,#REF!,2,FALSE),0)</f>
        <v>0</v>
      </c>
      <c r="F34" s="121">
        <f>IFERROR(VLOOKUP($B34,'[1]Num 2'!$G$3:$J$75,3,FALSE),0)</f>
        <v>0</v>
      </c>
      <c r="G34" s="447"/>
      <c r="H34" s="447"/>
    </row>
    <row r="35" spans="1:11" ht="30" x14ac:dyDescent="0.25">
      <c r="A35" s="129" t="s">
        <v>36</v>
      </c>
      <c r="B35" s="264" t="s">
        <v>292</v>
      </c>
      <c r="C35" s="282"/>
      <c r="D35" s="120"/>
      <c r="E35" s="121">
        <v>288</v>
      </c>
      <c r="F35" s="121">
        <f>IFERROR(VLOOKUP($B35,'[1]Num 2'!$G$3:$J$75,3,FALSE),0)</f>
        <v>0</v>
      </c>
      <c r="G35" s="447"/>
      <c r="H35" s="447"/>
    </row>
    <row r="36" spans="1:11" x14ac:dyDescent="0.25">
      <c r="A36" s="129" t="s">
        <v>36</v>
      </c>
      <c r="B36" s="264" t="s">
        <v>293</v>
      </c>
      <c r="C36" s="282"/>
      <c r="D36" s="120"/>
      <c r="E36" s="121">
        <v>2279</v>
      </c>
      <c r="F36" s="121">
        <f>IFERROR(VLOOKUP($B36,'[1]Num 2'!$G$3:$J$75,3,FALSE),0)</f>
        <v>0</v>
      </c>
      <c r="G36" s="447"/>
      <c r="H36" s="447"/>
    </row>
    <row r="37" spans="1:11" ht="30" x14ac:dyDescent="0.25">
      <c r="A37" s="129" t="s">
        <v>36</v>
      </c>
      <c r="B37" s="264" t="s">
        <v>294</v>
      </c>
      <c r="C37" s="282"/>
      <c r="D37" s="120"/>
      <c r="E37" s="121">
        <v>1864</v>
      </c>
      <c r="F37" s="121">
        <f>IFERROR(VLOOKUP($B37,'[1]Num 2'!$G$3:$J$75,3,FALSE),0)</f>
        <v>0</v>
      </c>
      <c r="G37" s="447"/>
      <c r="H37" s="447"/>
    </row>
    <row r="38" spans="1:11" ht="15.75" thickBot="1" x14ac:dyDescent="0.3">
      <c r="A38" s="311" t="s">
        <v>36</v>
      </c>
      <c r="B38" s="312" t="s">
        <v>295</v>
      </c>
      <c r="C38" s="313"/>
      <c r="D38" s="165"/>
      <c r="E38" s="154">
        <v>3127</v>
      </c>
      <c r="F38" s="154">
        <f>IFERROR(VLOOKUP($B38,'[1]Num 2'!$G$3:$J$75,3,FALSE),0)</f>
        <v>0</v>
      </c>
      <c r="G38" s="446"/>
      <c r="H38" s="446"/>
    </row>
    <row r="39" spans="1:11" ht="15.75" thickBot="1" x14ac:dyDescent="0.3">
      <c r="A39" s="462" t="s">
        <v>204</v>
      </c>
      <c r="B39" s="463"/>
      <c r="C39" s="314">
        <f>D39/Metas!H6</f>
        <v>1.4196704399837896</v>
      </c>
      <c r="D39" s="315">
        <f>E39/H39</f>
        <v>0.74674665143147334</v>
      </c>
      <c r="E39" s="316">
        <f>SUM(E27:E38)</f>
        <v>23527</v>
      </c>
      <c r="F39" s="316">
        <f>SUM(F27:F38)</f>
        <v>0</v>
      </c>
      <c r="G39" s="316"/>
      <c r="H39" s="317">
        <v>31506</v>
      </c>
      <c r="K39" s="3"/>
    </row>
    <row r="40" spans="1:11" x14ac:dyDescent="0.25">
      <c r="A40" s="138" t="s">
        <v>46</v>
      </c>
      <c r="B40" s="263" t="s">
        <v>296</v>
      </c>
      <c r="C40" s="281"/>
      <c r="D40" s="125"/>
      <c r="E40" s="126">
        <v>524</v>
      </c>
      <c r="F40" s="126">
        <f>IFERROR(VLOOKUP($B40,'[1]Num 2'!$G$3:$J$75,3,FALSE),0)</f>
        <v>0</v>
      </c>
      <c r="G40" s="444"/>
      <c r="H40" s="445"/>
    </row>
    <row r="41" spans="1:11" x14ac:dyDescent="0.25">
      <c r="A41" s="139" t="s">
        <v>46</v>
      </c>
      <c r="B41" s="264" t="s">
        <v>48</v>
      </c>
      <c r="C41" s="282"/>
      <c r="D41" s="120"/>
      <c r="E41" s="121">
        <f>IFERROR(VLOOKUP($B41,#REF!,2,FALSE),0)</f>
        <v>0</v>
      </c>
      <c r="F41" s="121">
        <f>IFERROR(VLOOKUP($B41,'[1]Num 2'!$G$3:$J$75,3,FALSE),0)</f>
        <v>0</v>
      </c>
      <c r="G41" s="440"/>
      <c r="H41" s="441"/>
    </row>
    <row r="42" spans="1:11" x14ac:dyDescent="0.25">
      <c r="A42" s="139" t="s">
        <v>46</v>
      </c>
      <c r="B42" s="264" t="s">
        <v>49</v>
      </c>
      <c r="C42" s="282"/>
      <c r="D42" s="120"/>
      <c r="E42" s="121">
        <f>IFERROR(VLOOKUP($B42,#REF!,2,FALSE),0)</f>
        <v>0</v>
      </c>
      <c r="F42" s="121">
        <f>IFERROR(VLOOKUP($B42,'[1]Num 2'!$G$3:$J$75,3,FALSE),0)</f>
        <v>0</v>
      </c>
      <c r="G42" s="440"/>
      <c r="H42" s="441"/>
    </row>
    <row r="43" spans="1:11" ht="15.75" thickBot="1" x14ac:dyDescent="0.3">
      <c r="A43" s="140" t="s">
        <v>46</v>
      </c>
      <c r="B43" s="265" t="s">
        <v>50</v>
      </c>
      <c r="C43" s="262"/>
      <c r="D43" s="132"/>
      <c r="E43" s="133">
        <f>IFERROR(VLOOKUP($B43,#REF!,2,FALSE),0)</f>
        <v>0</v>
      </c>
      <c r="F43" s="133">
        <f>IFERROR(VLOOKUP($B43,'[1]Num 2'!$G$3:$J$75,3,FALSE),0)</f>
        <v>0</v>
      </c>
      <c r="G43" s="442"/>
      <c r="H43" s="443"/>
    </row>
    <row r="44" spans="1:11" ht="15.75" thickBot="1" x14ac:dyDescent="0.3">
      <c r="A44" s="464" t="s">
        <v>51</v>
      </c>
      <c r="B44" s="465"/>
      <c r="C44" s="2">
        <f>D44/Metas!H7</f>
        <v>1.1108190382511807</v>
      </c>
      <c r="D44" s="27">
        <f>E44/H44</f>
        <v>0.86754966887417218</v>
      </c>
      <c r="E44" s="34">
        <f>SUM(E40:E43)</f>
        <v>524</v>
      </c>
      <c r="F44" s="34">
        <f>SUM(F40:F43)</f>
        <v>0</v>
      </c>
      <c r="G44" s="34"/>
      <c r="H44" s="136">
        <v>604</v>
      </c>
    </row>
    <row r="45" spans="1:11" x14ac:dyDescent="0.25">
      <c r="A45" s="138" t="s">
        <v>52</v>
      </c>
      <c r="B45" s="263" t="s">
        <v>53</v>
      </c>
      <c r="C45" s="281"/>
      <c r="D45" s="125"/>
      <c r="E45" s="126">
        <f>IFERROR(VLOOKUP($B45,#REF!,2,FALSE),0)</f>
        <v>0</v>
      </c>
      <c r="F45" s="126">
        <v>0</v>
      </c>
      <c r="G45" s="444"/>
      <c r="H45" s="445"/>
    </row>
    <row r="46" spans="1:11" x14ac:dyDescent="0.25">
      <c r="A46" s="139" t="s">
        <v>52</v>
      </c>
      <c r="B46" s="264" t="s">
        <v>54</v>
      </c>
      <c r="C46" s="282"/>
      <c r="D46" s="120"/>
      <c r="E46" s="121">
        <f>IFERROR(VLOOKUP($B46,#REF!,2,FALSE),0)</f>
        <v>0</v>
      </c>
      <c r="F46" s="121">
        <f>IFERROR(VLOOKUP($B46,'[1]Num 2'!$G$3:$J$75,3,FALSE),0)</f>
        <v>0</v>
      </c>
      <c r="G46" s="440"/>
      <c r="H46" s="441"/>
    </row>
    <row r="47" spans="1:11" x14ac:dyDescent="0.25">
      <c r="A47" s="139" t="s">
        <v>52</v>
      </c>
      <c r="B47" s="264" t="s">
        <v>55</v>
      </c>
      <c r="C47" s="282"/>
      <c r="D47" s="120"/>
      <c r="E47" s="121">
        <f>IFERROR(VLOOKUP($B47,#REF!,2,FALSE),0)</f>
        <v>0</v>
      </c>
      <c r="F47" s="121">
        <f>IFERROR(VLOOKUP($B47,'[1]Num 2'!$G$3:$J$75,3,FALSE),0)</f>
        <v>0</v>
      </c>
      <c r="G47" s="440"/>
      <c r="H47" s="441"/>
    </row>
    <row r="48" spans="1:11" ht="15.75" thickBot="1" x14ac:dyDescent="0.3">
      <c r="A48" s="140" t="s">
        <v>52</v>
      </c>
      <c r="B48" s="265" t="s">
        <v>56</v>
      </c>
      <c r="C48" s="262"/>
      <c r="D48" s="132"/>
      <c r="E48" s="133">
        <f>IFERROR(VLOOKUP($B48,#REF!,2,FALSE),0)</f>
        <v>0</v>
      </c>
      <c r="F48" s="133">
        <f>IFERROR(VLOOKUP($B48,'[1]Num 2'!$G$3:$J$75,3,FALSE),0)</f>
        <v>0</v>
      </c>
      <c r="G48" s="442"/>
      <c r="H48" s="443"/>
    </row>
    <row r="49" spans="1:10" ht="15.75" thickBot="1" x14ac:dyDescent="0.3">
      <c r="A49" s="464" t="s">
        <v>57</v>
      </c>
      <c r="B49" s="465"/>
      <c r="C49" s="2">
        <f>D49/Metas!H8</f>
        <v>0</v>
      </c>
      <c r="D49" s="27">
        <f>E49/H49</f>
        <v>0</v>
      </c>
      <c r="E49" s="33">
        <f>SUM(E45:E48)</f>
        <v>0</v>
      </c>
      <c r="F49" s="34">
        <f>SUM(F45:F48)</f>
        <v>0</v>
      </c>
      <c r="G49" s="34"/>
      <c r="H49" s="136">
        <v>856</v>
      </c>
    </row>
    <row r="50" spans="1:10" x14ac:dyDescent="0.25">
      <c r="A50" s="124" t="s">
        <v>58</v>
      </c>
      <c r="B50" s="260" t="s">
        <v>59</v>
      </c>
      <c r="C50" s="281"/>
      <c r="D50" s="125"/>
      <c r="E50" s="126">
        <f>IFERROR(VLOOKUP($B50,#REF!,2,FALSE),0)</f>
        <v>0</v>
      </c>
      <c r="F50" s="126">
        <v>0</v>
      </c>
      <c r="G50" s="444"/>
      <c r="H50" s="445"/>
    </row>
    <row r="51" spans="1:10" x14ac:dyDescent="0.25">
      <c r="A51" s="129" t="s">
        <v>58</v>
      </c>
      <c r="B51" s="261" t="s">
        <v>60</v>
      </c>
      <c r="C51" s="282"/>
      <c r="D51" s="120"/>
      <c r="E51" s="121">
        <f>IFERROR(VLOOKUP($B51,#REF!,2,FALSE),0)</f>
        <v>0</v>
      </c>
      <c r="F51" s="121">
        <f>IFERROR(VLOOKUP($B51,'[1]Num 2'!$G$3:$J$75,3,FALSE),0)</f>
        <v>0</v>
      </c>
      <c r="G51" s="440"/>
      <c r="H51" s="441"/>
    </row>
    <row r="52" spans="1:10" x14ac:dyDescent="0.25">
      <c r="A52" s="129" t="s">
        <v>58</v>
      </c>
      <c r="B52" s="261" t="s">
        <v>61</v>
      </c>
      <c r="C52" s="282"/>
      <c r="D52" s="120"/>
      <c r="E52" s="121">
        <f>IFERROR(VLOOKUP($B52,#REF!,2,FALSE),0)</f>
        <v>0</v>
      </c>
      <c r="F52" s="121">
        <f>IFERROR(VLOOKUP($B52,'[1]Num 2'!$G$3:$J$75,3,FALSE),0)</f>
        <v>0</v>
      </c>
      <c r="G52" s="440"/>
      <c r="H52" s="441"/>
    </row>
    <row r="53" spans="1:10" x14ac:dyDescent="0.25">
      <c r="A53" s="129" t="s">
        <v>58</v>
      </c>
      <c r="B53" s="261" t="s">
        <v>62</v>
      </c>
      <c r="C53" s="282"/>
      <c r="D53" s="120"/>
      <c r="E53" s="121">
        <f>IFERROR(VLOOKUP($B53,#REF!,2,FALSE),0)</f>
        <v>0</v>
      </c>
      <c r="F53" s="121">
        <f>IFERROR(VLOOKUP($B53,'[1]Num 2'!$G$3:$J$75,3,FALSE),0)</f>
        <v>0</v>
      </c>
      <c r="G53" s="440"/>
      <c r="H53" s="441"/>
    </row>
    <row r="54" spans="1:10" x14ac:dyDescent="0.25">
      <c r="A54" s="129" t="s">
        <v>58</v>
      </c>
      <c r="B54" s="261" t="s">
        <v>63</v>
      </c>
      <c r="C54" s="282"/>
      <c r="D54" s="120"/>
      <c r="E54" s="121">
        <f>IFERROR(VLOOKUP($B54,#REF!,2,FALSE),0)</f>
        <v>0</v>
      </c>
      <c r="F54" s="121">
        <f>IFERROR(VLOOKUP($B54,'[1]Num 2'!$G$3:$J$75,3,FALSE),0)</f>
        <v>0</v>
      </c>
      <c r="G54" s="440"/>
      <c r="H54" s="441"/>
    </row>
    <row r="55" spans="1:10" x14ac:dyDescent="0.25">
      <c r="A55" s="129" t="s">
        <v>58</v>
      </c>
      <c r="B55" s="261" t="s">
        <v>64</v>
      </c>
      <c r="C55" s="282"/>
      <c r="D55" s="120"/>
      <c r="E55" s="121">
        <f>IFERROR(VLOOKUP($B55,#REF!,2,FALSE),0)</f>
        <v>0</v>
      </c>
      <c r="F55" s="121">
        <f>IFERROR(VLOOKUP($B55,'[1]Num 2'!$G$3:$J$75,3,FALSE),0)</f>
        <v>0</v>
      </c>
      <c r="G55" s="440"/>
      <c r="H55" s="441"/>
    </row>
    <row r="56" spans="1:10" x14ac:dyDescent="0.25">
      <c r="A56" s="129" t="s">
        <v>58</v>
      </c>
      <c r="B56" s="261" t="s">
        <v>65</v>
      </c>
      <c r="C56" s="282"/>
      <c r="D56" s="120"/>
      <c r="E56" s="121">
        <f>IFERROR(VLOOKUP($B56,#REF!,2,FALSE),0)</f>
        <v>0</v>
      </c>
      <c r="F56" s="121">
        <f>IFERROR(VLOOKUP($B56,'[1]Num 2'!$G$3:$J$75,3,FALSE),0)</f>
        <v>0</v>
      </c>
      <c r="G56" s="440"/>
      <c r="H56" s="441"/>
    </row>
    <row r="57" spans="1:10" x14ac:dyDescent="0.25">
      <c r="A57" s="129" t="s">
        <v>58</v>
      </c>
      <c r="B57" s="261" t="s">
        <v>66</v>
      </c>
      <c r="C57" s="282"/>
      <c r="D57" s="120"/>
      <c r="E57" s="121">
        <f>IFERROR(VLOOKUP($B57,#REF!,2,FALSE),0)</f>
        <v>0</v>
      </c>
      <c r="F57" s="121">
        <f>IFERROR(VLOOKUP($B57,'[1]Num 2'!$G$3:$J$75,3,FALSE),0)</f>
        <v>0</v>
      </c>
      <c r="G57" s="440"/>
      <c r="H57" s="441"/>
    </row>
    <row r="58" spans="1:10" x14ac:dyDescent="0.25">
      <c r="A58" s="129" t="s">
        <v>58</v>
      </c>
      <c r="B58" s="261" t="s">
        <v>67</v>
      </c>
      <c r="C58" s="282"/>
      <c r="D58" s="120"/>
      <c r="E58" s="121">
        <f>IFERROR(VLOOKUP($B58,#REF!,2,FALSE),0)</f>
        <v>0</v>
      </c>
      <c r="F58" s="121">
        <f>IFERROR(VLOOKUP($B58,'[1]Num 2'!$G$3:$J$75,3,FALSE),0)</f>
        <v>0</v>
      </c>
      <c r="G58" s="440"/>
      <c r="H58" s="441"/>
    </row>
    <row r="59" spans="1:10" ht="15.75" thickBot="1" x14ac:dyDescent="0.3">
      <c r="A59" s="131" t="s">
        <v>58</v>
      </c>
      <c r="B59" s="266" t="s">
        <v>224</v>
      </c>
      <c r="C59" s="262"/>
      <c r="D59" s="132"/>
      <c r="E59" s="133">
        <f>IFERROR(VLOOKUP($B59,#REF!,2,FALSE),0)</f>
        <v>0</v>
      </c>
      <c r="F59" s="133">
        <f>IFERROR(VLOOKUP($B59,'[1]Num 2'!$G$3:$J$75,3,FALSE),0)</f>
        <v>0</v>
      </c>
      <c r="G59" s="442"/>
      <c r="H59" s="443"/>
    </row>
    <row r="60" spans="1:10" ht="15.75" thickBot="1" x14ac:dyDescent="0.3">
      <c r="A60" s="449" t="s">
        <v>205</v>
      </c>
      <c r="B60" s="450"/>
      <c r="C60" s="2">
        <f>D60/Metas!H9</f>
        <v>0</v>
      </c>
      <c r="D60" s="27">
        <f>E60/H60</f>
        <v>0</v>
      </c>
      <c r="E60" s="33">
        <f>SUM(E50:E59)</f>
        <v>0</v>
      </c>
      <c r="F60" s="34">
        <f>SUM(F50:F59)</f>
        <v>0</v>
      </c>
      <c r="G60" s="34"/>
      <c r="H60" s="136">
        <v>2946</v>
      </c>
    </row>
    <row r="61" spans="1:10" x14ac:dyDescent="0.25">
      <c r="A61" s="124" t="s">
        <v>68</v>
      </c>
      <c r="B61" s="260" t="s">
        <v>69</v>
      </c>
      <c r="C61" s="281"/>
      <c r="D61" s="125"/>
      <c r="E61" s="126">
        <v>894</v>
      </c>
      <c r="F61" s="126">
        <v>0</v>
      </c>
      <c r="G61" s="444"/>
      <c r="H61" s="445"/>
      <c r="J61" s="3"/>
    </row>
    <row r="62" spans="1:10" x14ac:dyDescent="0.25">
      <c r="A62" s="129" t="s">
        <v>68</v>
      </c>
      <c r="B62" s="261" t="s">
        <v>70</v>
      </c>
      <c r="C62" s="282"/>
      <c r="D62" s="120"/>
      <c r="E62" s="121">
        <v>137</v>
      </c>
      <c r="F62" s="121">
        <v>0</v>
      </c>
      <c r="G62" s="440"/>
      <c r="H62" s="441"/>
    </row>
    <row r="63" spans="1:10" x14ac:dyDescent="0.25">
      <c r="A63" s="129" t="s">
        <v>68</v>
      </c>
      <c r="B63" s="261" t="s">
        <v>71</v>
      </c>
      <c r="C63" s="282"/>
      <c r="D63" s="120"/>
      <c r="E63" s="121">
        <v>0</v>
      </c>
      <c r="F63" s="121">
        <f>IFERROR(VLOOKUP($B63,'[1]Num 2'!$G$3:$J$75,3,FALSE),0)</f>
        <v>0</v>
      </c>
      <c r="G63" s="440"/>
      <c r="H63" s="441"/>
    </row>
    <row r="64" spans="1:10" x14ac:dyDescent="0.25">
      <c r="A64" s="129" t="s">
        <v>68</v>
      </c>
      <c r="B64" s="261" t="s">
        <v>72</v>
      </c>
      <c r="C64" s="282"/>
      <c r="D64" s="120"/>
      <c r="E64" s="121">
        <v>116</v>
      </c>
      <c r="F64" s="121">
        <f>IFERROR(VLOOKUP($B64,'[1]Num 2'!$G$3:$J$75,3,FALSE),0)</f>
        <v>0</v>
      </c>
      <c r="G64" s="440"/>
      <c r="H64" s="441"/>
    </row>
    <row r="65" spans="1:11" x14ac:dyDescent="0.25">
      <c r="A65" s="129" t="s">
        <v>68</v>
      </c>
      <c r="B65" s="261" t="s">
        <v>73</v>
      </c>
      <c r="C65" s="282"/>
      <c r="D65" s="120"/>
      <c r="E65" s="121">
        <f>IFERROR(VLOOKUP($B65,#REF!,2,FALSE),0)</f>
        <v>0</v>
      </c>
      <c r="F65" s="121">
        <f>IFERROR(VLOOKUP($B65,'[1]Num 2'!$G$3:$J$75,3,FALSE),0)</f>
        <v>0</v>
      </c>
      <c r="G65" s="440"/>
      <c r="H65" s="441"/>
    </row>
    <row r="66" spans="1:11" x14ac:dyDescent="0.25">
      <c r="A66" s="129" t="s">
        <v>68</v>
      </c>
      <c r="B66" s="261" t="s">
        <v>74</v>
      </c>
      <c r="C66" s="282"/>
      <c r="D66" s="120"/>
      <c r="E66" s="121">
        <v>112</v>
      </c>
      <c r="F66" s="121">
        <f>IFERROR(VLOOKUP($B66,'[1]Num 2'!$G$3:$J$75,3,FALSE),0)</f>
        <v>0</v>
      </c>
      <c r="G66" s="440"/>
      <c r="H66" s="441"/>
    </row>
    <row r="67" spans="1:11" x14ac:dyDescent="0.25">
      <c r="A67" s="129" t="s">
        <v>68</v>
      </c>
      <c r="B67" s="261" t="s">
        <v>75</v>
      </c>
      <c r="C67" s="282"/>
      <c r="D67" s="120"/>
      <c r="E67" s="121">
        <v>100</v>
      </c>
      <c r="F67" s="121">
        <f>IFERROR(VLOOKUP($B67,'[1]Num 2'!$G$3:$J$75,3,FALSE),0)</f>
        <v>0</v>
      </c>
      <c r="G67" s="440"/>
      <c r="H67" s="441"/>
    </row>
    <row r="68" spans="1:11" x14ac:dyDescent="0.25">
      <c r="A68" s="129" t="s">
        <v>68</v>
      </c>
      <c r="B68" s="261" t="s">
        <v>76</v>
      </c>
      <c r="C68" s="282"/>
      <c r="D68" s="120"/>
      <c r="E68" s="121">
        <v>19</v>
      </c>
      <c r="F68" s="121">
        <f>IFERROR(VLOOKUP($B68,'[1]Num 2'!$G$3:$J$75,3,FALSE),0)</f>
        <v>0</v>
      </c>
      <c r="G68" s="440"/>
      <c r="H68" s="441"/>
    </row>
    <row r="69" spans="1:11" x14ac:dyDescent="0.25">
      <c r="A69" s="129" t="s">
        <v>68</v>
      </c>
      <c r="B69" s="261" t="s">
        <v>77</v>
      </c>
      <c r="C69" s="282"/>
      <c r="D69" s="120"/>
      <c r="E69" s="121">
        <v>136</v>
      </c>
      <c r="F69" s="121">
        <f>IFERROR(VLOOKUP($B69,'[1]Num 2'!$G$3:$J$75,3,FALSE),0)</f>
        <v>0</v>
      </c>
      <c r="G69" s="440"/>
      <c r="H69" s="441"/>
    </row>
    <row r="70" spans="1:11" x14ac:dyDescent="0.25">
      <c r="A70" s="129" t="s">
        <v>68</v>
      </c>
      <c r="B70" s="261" t="s">
        <v>78</v>
      </c>
      <c r="C70" s="282"/>
      <c r="D70" s="120"/>
      <c r="E70" s="252">
        <v>45</v>
      </c>
      <c r="F70" s="121">
        <f>IFERROR(VLOOKUP($B70,'[1]Num 2'!$G$3:$J$75,3,FALSE),0)</f>
        <v>0</v>
      </c>
      <c r="G70" s="440"/>
      <c r="H70" s="441"/>
    </row>
    <row r="71" spans="1:11" x14ac:dyDescent="0.25">
      <c r="A71" s="129" t="s">
        <v>68</v>
      </c>
      <c r="B71" s="261" t="s">
        <v>79</v>
      </c>
      <c r="C71" s="282"/>
      <c r="D71" s="120"/>
      <c r="E71" s="121">
        <v>312</v>
      </c>
      <c r="F71" s="121">
        <f>IFERROR(VLOOKUP($B71,'[1]Num 2'!$G$3:$J$75,3,FALSE),0)</f>
        <v>0</v>
      </c>
      <c r="G71" s="440"/>
      <c r="H71" s="441"/>
    </row>
    <row r="72" spans="1:11" x14ac:dyDescent="0.25">
      <c r="A72" s="129" t="s">
        <v>68</v>
      </c>
      <c r="B72" s="261" t="s">
        <v>80</v>
      </c>
      <c r="C72" s="282"/>
      <c r="D72" s="120"/>
      <c r="E72" s="121">
        <v>42</v>
      </c>
      <c r="F72" s="121">
        <f>IFERROR(VLOOKUP($B72,'[1]Num 2'!$G$3:$J$75,3,FALSE),0)</f>
        <v>0</v>
      </c>
      <c r="G72" s="440"/>
      <c r="H72" s="441"/>
    </row>
    <row r="73" spans="1:11" x14ac:dyDescent="0.25">
      <c r="A73" s="129" t="s">
        <v>68</v>
      </c>
      <c r="B73" s="261" t="s">
        <v>81</v>
      </c>
      <c r="C73" s="282"/>
      <c r="D73" s="120"/>
      <c r="E73" s="121">
        <v>88</v>
      </c>
      <c r="F73" s="121">
        <f>IFERROR(VLOOKUP($B73,'[1]Num 2'!$G$3:$J$75,3,FALSE),0)</f>
        <v>0</v>
      </c>
      <c r="G73" s="440"/>
      <c r="H73" s="441"/>
    </row>
    <row r="74" spans="1:11" ht="15.75" thickBot="1" x14ac:dyDescent="0.3">
      <c r="A74" s="131" t="s">
        <v>68</v>
      </c>
      <c r="B74" s="266" t="s">
        <v>82</v>
      </c>
      <c r="C74" s="262"/>
      <c r="D74" s="132"/>
      <c r="E74" s="133">
        <v>1596</v>
      </c>
      <c r="F74" s="133">
        <v>0</v>
      </c>
      <c r="G74" s="442"/>
      <c r="H74" s="443"/>
    </row>
    <row r="75" spans="1:11" ht="15.75" thickBot="1" x14ac:dyDescent="0.3">
      <c r="A75" s="449" t="s">
        <v>206</v>
      </c>
      <c r="B75" s="450"/>
      <c r="C75" s="2">
        <f>D75/Metas!H10</f>
        <v>1.2159741890293909</v>
      </c>
      <c r="D75" s="27">
        <f>E75/H75</f>
        <v>0.73080048760666394</v>
      </c>
      <c r="E75" s="34">
        <f>SUM(E61:E74)</f>
        <v>3597</v>
      </c>
      <c r="F75" s="34">
        <f>SUM(F61:F74)</f>
        <v>0</v>
      </c>
      <c r="G75" s="34"/>
      <c r="H75" s="136">
        <v>4922</v>
      </c>
    </row>
    <row r="76" spans="1:11" x14ac:dyDescent="0.25">
      <c r="A76" s="124" t="s">
        <v>83</v>
      </c>
      <c r="B76" s="260" t="s">
        <v>84</v>
      </c>
      <c r="C76" s="281"/>
      <c r="D76" s="125"/>
      <c r="E76" s="126">
        <f>IFERROR(VLOOKUP($B76,#REF!,2,FALSE),0)</f>
        <v>0</v>
      </c>
      <c r="F76" s="126">
        <v>0</v>
      </c>
      <c r="G76" s="444"/>
      <c r="H76" s="445"/>
      <c r="K76" s="3"/>
    </row>
    <row r="77" spans="1:11" x14ac:dyDescent="0.25">
      <c r="A77" s="129" t="s">
        <v>83</v>
      </c>
      <c r="B77" s="261" t="s">
        <v>85</v>
      </c>
      <c r="C77" s="282"/>
      <c r="D77" s="120"/>
      <c r="E77" s="121">
        <f>IFERROR(VLOOKUP($B77,#REF!,2,FALSE),0)</f>
        <v>0</v>
      </c>
      <c r="F77" s="121">
        <f>IFERROR(VLOOKUP($B77,'[1]Num 2'!$G$3:$J$75,3,FALSE),0)</f>
        <v>0</v>
      </c>
      <c r="G77" s="440"/>
      <c r="H77" s="441"/>
    </row>
    <row r="78" spans="1:11" x14ac:dyDescent="0.25">
      <c r="A78" s="129" t="s">
        <v>83</v>
      </c>
      <c r="B78" s="261" t="s">
        <v>86</v>
      </c>
      <c r="C78" s="282"/>
      <c r="D78" s="120"/>
      <c r="E78" s="121">
        <f>IFERROR(VLOOKUP($B78,#REF!,2,FALSE),0)</f>
        <v>0</v>
      </c>
      <c r="F78" s="121">
        <f>IFERROR(VLOOKUP($B78,'[1]Num 2'!$G$3:$J$75,3,FALSE),0)</f>
        <v>0</v>
      </c>
      <c r="G78" s="440"/>
      <c r="H78" s="441"/>
    </row>
    <row r="79" spans="1:11" x14ac:dyDescent="0.25">
      <c r="A79" s="129" t="s">
        <v>83</v>
      </c>
      <c r="B79" s="261" t="s">
        <v>87</v>
      </c>
      <c r="C79" s="282"/>
      <c r="D79" s="120"/>
      <c r="E79" s="121">
        <f>IFERROR(VLOOKUP($B79,#REF!,2,FALSE),0)</f>
        <v>0</v>
      </c>
      <c r="F79" s="121">
        <f>IFERROR(VLOOKUP($B79,'[1]Num 2'!$G$3:$J$75,3,FALSE),0)</f>
        <v>0</v>
      </c>
      <c r="G79" s="440"/>
      <c r="H79" s="441"/>
    </row>
    <row r="80" spans="1:11" x14ac:dyDescent="0.25">
      <c r="A80" s="129" t="s">
        <v>83</v>
      </c>
      <c r="B80" s="261" t="s">
        <v>88</v>
      </c>
      <c r="C80" s="282"/>
      <c r="D80" s="120"/>
      <c r="E80" s="121">
        <f>IFERROR(VLOOKUP($B80,#REF!,2,FALSE),0)</f>
        <v>0</v>
      </c>
      <c r="F80" s="121">
        <f>IFERROR(VLOOKUP($B80,'[1]Num 2'!$G$3:$J$75,3,FALSE),0)</f>
        <v>0</v>
      </c>
      <c r="G80" s="440"/>
      <c r="H80" s="441"/>
    </row>
    <row r="81" spans="1:11" x14ac:dyDescent="0.25">
      <c r="A81" s="129" t="s">
        <v>83</v>
      </c>
      <c r="B81" s="261" t="s">
        <v>89</v>
      </c>
      <c r="C81" s="282"/>
      <c r="D81" s="120"/>
      <c r="E81" s="121">
        <f>IFERROR(VLOOKUP($B81,#REF!,2,FALSE),0)</f>
        <v>0</v>
      </c>
      <c r="F81" s="121">
        <f>IFERROR(VLOOKUP($B81,'[1]Num 2'!$G$3:$J$75,3,FALSE),0)</f>
        <v>0</v>
      </c>
      <c r="G81" s="440"/>
      <c r="H81" s="441"/>
    </row>
    <row r="82" spans="1:11" x14ac:dyDescent="0.25">
      <c r="A82" s="129" t="s">
        <v>83</v>
      </c>
      <c r="B82" s="261" t="s">
        <v>90</v>
      </c>
      <c r="C82" s="282"/>
      <c r="D82" s="120"/>
      <c r="E82" s="121">
        <f>IFERROR(VLOOKUP($B82,#REF!,2,FALSE),0)</f>
        <v>0</v>
      </c>
      <c r="F82" s="121">
        <f>IFERROR(VLOOKUP($B82,'[1]Num 2'!$G$3:$J$75,3,FALSE),0)</f>
        <v>0</v>
      </c>
      <c r="G82" s="440"/>
      <c r="H82" s="441"/>
    </row>
    <row r="83" spans="1:11" x14ac:dyDescent="0.25">
      <c r="A83" s="129" t="s">
        <v>83</v>
      </c>
      <c r="B83" s="261" t="s">
        <v>91</v>
      </c>
      <c r="C83" s="282"/>
      <c r="D83" s="120"/>
      <c r="E83" s="121">
        <f>IFERROR(VLOOKUP($B83,#REF!,2,FALSE),0)</f>
        <v>0</v>
      </c>
      <c r="F83" s="121">
        <f>IFERROR(VLOOKUP($B83,'[1]Num 2'!$G$3:$J$75,3,FALSE),0)</f>
        <v>0</v>
      </c>
      <c r="G83" s="440"/>
      <c r="H83" s="441"/>
    </row>
    <row r="84" spans="1:11" x14ac:dyDescent="0.25">
      <c r="A84" s="129" t="s">
        <v>83</v>
      </c>
      <c r="B84" s="261" t="s">
        <v>92</v>
      </c>
      <c r="C84" s="282"/>
      <c r="D84" s="120"/>
      <c r="E84" s="121">
        <f>IFERROR(VLOOKUP($B84,#REF!,2,FALSE),0)</f>
        <v>0</v>
      </c>
      <c r="F84" s="121">
        <f>IFERROR(VLOOKUP($B84,'[1]Num 2'!$G$3:$J$75,3,FALSE),0)</f>
        <v>0</v>
      </c>
      <c r="G84" s="440"/>
      <c r="H84" s="441"/>
    </row>
    <row r="85" spans="1:11" ht="15.75" thickBot="1" x14ac:dyDescent="0.3">
      <c r="A85" s="131" t="s">
        <v>83</v>
      </c>
      <c r="B85" s="266" t="s">
        <v>93</v>
      </c>
      <c r="C85" s="262"/>
      <c r="D85" s="132"/>
      <c r="E85" s="133">
        <f>IFERROR(VLOOKUP($B85,#REF!,2,FALSE),0)</f>
        <v>0</v>
      </c>
      <c r="F85" s="133">
        <f>IFERROR(VLOOKUP($B85,'[1]Num 2'!$G$3:$J$75,3,FALSE),0)</f>
        <v>0</v>
      </c>
      <c r="G85" s="442"/>
      <c r="H85" s="443"/>
    </row>
    <row r="86" spans="1:11" ht="15.75" thickBot="1" x14ac:dyDescent="0.3">
      <c r="A86" s="449" t="s">
        <v>207</v>
      </c>
      <c r="B86" s="450"/>
      <c r="C86" s="2">
        <f>D86/Metas!H11</f>
        <v>0</v>
      </c>
      <c r="D86" s="27">
        <f>E86/H86</f>
        <v>0</v>
      </c>
      <c r="E86" s="34">
        <f>SUM(E76:E85)</f>
        <v>0</v>
      </c>
      <c r="F86" s="34">
        <f>SUM(F76:F85)</f>
        <v>0</v>
      </c>
      <c r="G86" s="34"/>
      <c r="H86" s="136">
        <v>1687</v>
      </c>
    </row>
    <row r="87" spans="1:11" x14ac:dyDescent="0.25">
      <c r="A87" s="124" t="s">
        <v>94</v>
      </c>
      <c r="B87" s="260" t="s">
        <v>95</v>
      </c>
      <c r="C87" s="281"/>
      <c r="D87" s="125"/>
      <c r="E87" s="126">
        <f>IFERROR(VLOOKUP($B87,#REF!,2,FALSE),0)</f>
        <v>0</v>
      </c>
      <c r="F87" s="126">
        <v>0</v>
      </c>
      <c r="G87" s="444"/>
      <c r="H87" s="445"/>
      <c r="K87" s="3"/>
    </row>
    <row r="88" spans="1:11" x14ac:dyDescent="0.25">
      <c r="A88" s="129" t="s">
        <v>94</v>
      </c>
      <c r="B88" s="261" t="s">
        <v>96</v>
      </c>
      <c r="C88" s="282"/>
      <c r="D88" s="120"/>
      <c r="E88" s="121">
        <f>IFERROR(VLOOKUP($B88,#REF!,2,FALSE),0)</f>
        <v>0</v>
      </c>
      <c r="F88" s="121">
        <f>IFERROR(VLOOKUP($B88,'[1]Num 2'!$G$3:$J$75,3,FALSE),0)</f>
        <v>0</v>
      </c>
      <c r="G88" s="440"/>
      <c r="H88" s="441"/>
    </row>
    <row r="89" spans="1:11" x14ac:dyDescent="0.25">
      <c r="A89" s="129" t="s">
        <v>94</v>
      </c>
      <c r="B89" s="261" t="s">
        <v>97</v>
      </c>
      <c r="C89" s="282"/>
      <c r="D89" s="120"/>
      <c r="E89" s="121">
        <f>IFERROR(VLOOKUP($B89,#REF!,2,FALSE),0)</f>
        <v>0</v>
      </c>
      <c r="F89" s="121">
        <f>IFERROR(VLOOKUP($B89,'[1]Num 2'!$G$3:$J$75,3,FALSE),0)</f>
        <v>0</v>
      </c>
      <c r="G89" s="440"/>
      <c r="H89" s="441"/>
    </row>
    <row r="90" spans="1:11" x14ac:dyDescent="0.25">
      <c r="A90" s="129" t="s">
        <v>94</v>
      </c>
      <c r="B90" s="261" t="s">
        <v>98</v>
      </c>
      <c r="C90" s="282"/>
      <c r="D90" s="120"/>
      <c r="E90" s="121">
        <f>IFERROR(VLOOKUP($B90,#REF!,2,FALSE),0)</f>
        <v>0</v>
      </c>
      <c r="F90" s="121">
        <f>IFERROR(VLOOKUP($B90,'[1]Num 2'!$G$3:$J$75,3,FALSE),0)</f>
        <v>0</v>
      </c>
      <c r="G90" s="440"/>
      <c r="H90" s="441"/>
    </row>
    <row r="91" spans="1:11" ht="15.75" thickBot="1" x14ac:dyDescent="0.3">
      <c r="A91" s="131" t="s">
        <v>94</v>
      </c>
      <c r="B91" s="266" t="s">
        <v>99</v>
      </c>
      <c r="C91" s="262"/>
      <c r="D91" s="132"/>
      <c r="E91" s="133">
        <f>IFERROR(VLOOKUP($B91,#REF!,2,FALSE),0)</f>
        <v>0</v>
      </c>
      <c r="F91" s="133">
        <f>IFERROR(VLOOKUP($B91,'[1]Num 2'!$G$3:$J$75,3,FALSE),0)</f>
        <v>0</v>
      </c>
      <c r="G91" s="442"/>
      <c r="H91" s="443"/>
    </row>
    <row r="92" spans="1:11" ht="15.75" thickBot="1" x14ac:dyDescent="0.3">
      <c r="A92" s="449" t="s">
        <v>208</v>
      </c>
      <c r="B92" s="450"/>
      <c r="C92" s="2">
        <f>D92/Metas!H12</f>
        <v>0</v>
      </c>
      <c r="D92" s="27">
        <f>E92/H92</f>
        <v>0</v>
      </c>
      <c r="E92" s="34">
        <f>SUM(E87:E91)</f>
        <v>0</v>
      </c>
      <c r="F92" s="34">
        <f>SUM(F87:F91)</f>
        <v>0</v>
      </c>
      <c r="G92" s="34"/>
      <c r="H92" s="136">
        <v>1186</v>
      </c>
    </row>
    <row r="93" spans="1:11" x14ac:dyDescent="0.25">
      <c r="A93" s="124" t="s">
        <v>100</v>
      </c>
      <c r="B93" s="260" t="s">
        <v>101</v>
      </c>
      <c r="C93" s="281"/>
      <c r="D93" s="125"/>
      <c r="E93" s="370">
        <v>143</v>
      </c>
      <c r="F93" s="126">
        <v>0</v>
      </c>
      <c r="G93" s="127"/>
      <c r="H93" s="128"/>
      <c r="K93" s="3"/>
    </row>
    <row r="94" spans="1:11" x14ac:dyDescent="0.25">
      <c r="A94" s="129" t="s">
        <v>100</v>
      </c>
      <c r="B94" s="261" t="s">
        <v>102</v>
      </c>
      <c r="C94" s="282"/>
      <c r="D94" s="120"/>
      <c r="E94" s="252">
        <v>352</v>
      </c>
      <c r="F94" s="121">
        <f>IFERROR(VLOOKUP($B94,'[1]Num 2'!$G$3:$J$75,3,FALSE),0)</f>
        <v>0</v>
      </c>
      <c r="G94" s="122"/>
      <c r="H94" s="130"/>
    </row>
    <row r="95" spans="1:11" x14ac:dyDescent="0.25">
      <c r="A95" s="129" t="s">
        <v>100</v>
      </c>
      <c r="B95" s="261" t="s">
        <v>103</v>
      </c>
      <c r="C95" s="282"/>
      <c r="D95" s="120"/>
      <c r="E95" s="252">
        <v>20</v>
      </c>
      <c r="F95" s="121">
        <f>IFERROR(VLOOKUP($B95,'[1]Num 2'!$G$3:$J$75,3,FALSE),0)</f>
        <v>0</v>
      </c>
      <c r="G95" s="122"/>
      <c r="H95" s="130"/>
    </row>
    <row r="96" spans="1:11" x14ac:dyDescent="0.25">
      <c r="A96" s="129" t="s">
        <v>100</v>
      </c>
      <c r="B96" s="261" t="s">
        <v>358</v>
      </c>
      <c r="C96" s="282"/>
      <c r="D96" s="120"/>
      <c r="E96" s="252">
        <v>282</v>
      </c>
      <c r="F96" s="121">
        <f>IFERROR(VLOOKUP($B96,'[1]Num 2'!$G$3:$J$75,3,FALSE),0)</f>
        <v>0</v>
      </c>
      <c r="G96" s="122"/>
      <c r="H96" s="130"/>
    </row>
    <row r="97" spans="1:10" x14ac:dyDescent="0.25">
      <c r="A97" s="129" t="s">
        <v>100</v>
      </c>
      <c r="B97" s="261" t="s">
        <v>104</v>
      </c>
      <c r="C97" s="282"/>
      <c r="D97" s="120"/>
      <c r="E97" s="252">
        <v>173</v>
      </c>
      <c r="F97" s="121">
        <f>IFERROR(VLOOKUP($B97,'[1]Num 2'!$G$3:$J$75,3,FALSE),0)</f>
        <v>0</v>
      </c>
      <c r="G97" s="122"/>
      <c r="H97" s="130"/>
    </row>
    <row r="98" spans="1:10" x14ac:dyDescent="0.25">
      <c r="A98" s="129" t="s">
        <v>100</v>
      </c>
      <c r="B98" s="261" t="s">
        <v>105</v>
      </c>
      <c r="C98" s="282"/>
      <c r="D98" s="120"/>
      <c r="E98" s="252">
        <v>96</v>
      </c>
      <c r="F98" s="121">
        <f>IFERROR(VLOOKUP($B98,'[1]Num 2'!$G$3:$J$75,3,FALSE),0)</f>
        <v>0</v>
      </c>
      <c r="G98" s="122"/>
      <c r="H98" s="130"/>
    </row>
    <row r="99" spans="1:10" x14ac:dyDescent="0.25">
      <c r="A99" s="129" t="s">
        <v>100</v>
      </c>
      <c r="B99" s="261" t="s">
        <v>106</v>
      </c>
      <c r="C99" s="282"/>
      <c r="D99" s="120"/>
      <c r="E99" s="252">
        <v>434</v>
      </c>
      <c r="F99" s="121">
        <f>IFERROR(VLOOKUP($B99,'[1]Num 2'!$G$3:$J$75,3,FALSE),0)</f>
        <v>0</v>
      </c>
      <c r="G99" s="122"/>
      <c r="H99" s="130"/>
    </row>
    <row r="100" spans="1:10" x14ac:dyDescent="0.25">
      <c r="A100" s="129" t="s">
        <v>100</v>
      </c>
      <c r="B100" s="261" t="s">
        <v>107</v>
      </c>
      <c r="C100" s="282"/>
      <c r="D100" s="120"/>
      <c r="E100" s="252">
        <v>411</v>
      </c>
      <c r="F100" s="121">
        <f>IFERROR(VLOOKUP($B100,'[1]Num 2'!$G$3:$J$75,3,FALSE),0)</f>
        <v>0</v>
      </c>
      <c r="G100" s="122"/>
      <c r="H100" s="130"/>
    </row>
    <row r="101" spans="1:10" x14ac:dyDescent="0.25">
      <c r="A101" s="129" t="s">
        <v>100</v>
      </c>
      <c r="B101" s="261" t="s">
        <v>108</v>
      </c>
      <c r="C101" s="282"/>
      <c r="D101" s="120"/>
      <c r="E101" s="252">
        <v>105</v>
      </c>
      <c r="F101" s="121">
        <f>IFERROR(VLOOKUP($B101,'[1]Num 2'!$G$3:$J$75,3,FALSE),0)</f>
        <v>0</v>
      </c>
      <c r="G101" s="122"/>
      <c r="H101" s="130"/>
    </row>
    <row r="102" spans="1:10" ht="15.75" thickBot="1" x14ac:dyDescent="0.3">
      <c r="A102" s="131" t="s">
        <v>100</v>
      </c>
      <c r="B102" s="266" t="s">
        <v>109</v>
      </c>
      <c r="C102" s="262"/>
      <c r="D102" s="132"/>
      <c r="E102" s="371">
        <v>223</v>
      </c>
      <c r="F102" s="133">
        <f>IFERROR(VLOOKUP($B102,'[1]Num 2'!$G$3:$J$75,3,FALSE),0)</f>
        <v>0</v>
      </c>
      <c r="G102" s="134"/>
      <c r="H102" s="135"/>
    </row>
    <row r="103" spans="1:10" ht="15.75" thickBot="1" x14ac:dyDescent="0.3">
      <c r="A103" s="449" t="s">
        <v>209</v>
      </c>
      <c r="B103" s="450"/>
      <c r="C103" s="2">
        <f>D103/Metas!H13</f>
        <v>1.0362675116018918</v>
      </c>
      <c r="D103" s="27">
        <f>E103/H103</f>
        <v>0.7948171813986511</v>
      </c>
      <c r="E103" s="34">
        <f>SUM(E93:E102)</f>
        <v>2239</v>
      </c>
      <c r="F103" s="34">
        <f>SUM(F93:F102)</f>
        <v>0</v>
      </c>
      <c r="G103" s="34"/>
      <c r="H103" s="136">
        <v>2817</v>
      </c>
    </row>
    <row r="104" spans="1:10" x14ac:dyDescent="0.25">
      <c r="A104" s="124" t="s">
        <v>110</v>
      </c>
      <c r="B104" s="260" t="s">
        <v>111</v>
      </c>
      <c r="C104" s="281"/>
      <c r="D104" s="125"/>
      <c r="E104" s="126">
        <f>IFERROR(VLOOKUP($B104,#REF!,2,FALSE),0)</f>
        <v>0</v>
      </c>
      <c r="F104" s="126">
        <v>0</v>
      </c>
      <c r="G104" s="127"/>
      <c r="H104" s="128"/>
      <c r="J104" s="3"/>
    </row>
    <row r="105" spans="1:10" x14ac:dyDescent="0.25">
      <c r="A105" s="129" t="s">
        <v>110</v>
      </c>
      <c r="B105" s="261" t="s">
        <v>112</v>
      </c>
      <c r="C105" s="282"/>
      <c r="D105" s="120"/>
      <c r="E105" s="121">
        <f>IFERROR(VLOOKUP($B105,#REF!,2,FALSE),0)</f>
        <v>0</v>
      </c>
      <c r="F105" s="121">
        <v>0</v>
      </c>
      <c r="G105" s="122"/>
      <c r="H105" s="130"/>
    </row>
    <row r="106" spans="1:10" x14ac:dyDescent="0.25">
      <c r="A106" s="129" t="s">
        <v>110</v>
      </c>
      <c r="B106" s="261" t="s">
        <v>113</v>
      </c>
      <c r="C106" s="282"/>
      <c r="D106" s="120"/>
      <c r="E106" s="121">
        <f>IFERROR(VLOOKUP($B106,#REF!,2,FALSE),0)</f>
        <v>0</v>
      </c>
      <c r="F106" s="121">
        <v>0</v>
      </c>
      <c r="G106" s="122"/>
      <c r="H106" s="130"/>
    </row>
    <row r="107" spans="1:10" x14ac:dyDescent="0.25">
      <c r="A107" s="129" t="s">
        <v>110</v>
      </c>
      <c r="B107" s="261" t="s">
        <v>114</v>
      </c>
      <c r="C107" s="282"/>
      <c r="D107" s="120"/>
      <c r="E107" s="121">
        <v>720</v>
      </c>
      <c r="F107" s="121">
        <f>IFERROR(VLOOKUP($B107,'[1]Num 2'!$G$3:$J$75,3,FALSE),0)</f>
        <v>0</v>
      </c>
      <c r="G107" s="122"/>
      <c r="H107" s="130"/>
    </row>
    <row r="108" spans="1:10" x14ac:dyDescent="0.25">
      <c r="A108" s="129" t="s">
        <v>110</v>
      </c>
      <c r="B108" s="261" t="s">
        <v>115</v>
      </c>
      <c r="C108" s="282"/>
      <c r="D108" s="120"/>
      <c r="E108" s="121">
        <f>IFERROR(VLOOKUP($B108,#REF!,2,FALSE),0)</f>
        <v>0</v>
      </c>
      <c r="F108" s="121">
        <v>0</v>
      </c>
      <c r="G108" s="122"/>
      <c r="H108" s="130"/>
    </row>
    <row r="109" spans="1:10" x14ac:dyDescent="0.25">
      <c r="A109" s="129" t="s">
        <v>110</v>
      </c>
      <c r="B109" s="261" t="s">
        <v>116</v>
      </c>
      <c r="C109" s="282"/>
      <c r="D109" s="120"/>
      <c r="E109" s="121">
        <v>143</v>
      </c>
      <c r="F109" s="121">
        <f>IFERROR(VLOOKUP($B109,'[1]Num 2'!$G$3:$J$75,3,FALSE),0)</f>
        <v>0</v>
      </c>
      <c r="G109" s="122"/>
      <c r="H109" s="130"/>
    </row>
    <row r="110" spans="1:10" x14ac:dyDescent="0.25">
      <c r="A110" s="129" t="s">
        <v>110</v>
      </c>
      <c r="B110" s="261" t="s">
        <v>117</v>
      </c>
      <c r="C110" s="282"/>
      <c r="D110" s="120"/>
      <c r="E110" s="121">
        <v>80</v>
      </c>
      <c r="F110" s="121">
        <f>IFERROR(VLOOKUP($B110,'[1]Num 2'!$G$3:$J$75,3,FALSE),0)</f>
        <v>0</v>
      </c>
      <c r="G110" s="122"/>
      <c r="H110" s="130"/>
    </row>
    <row r="111" spans="1:10" x14ac:dyDescent="0.25">
      <c r="A111" s="129" t="s">
        <v>110</v>
      </c>
      <c r="B111" s="261" t="s">
        <v>118</v>
      </c>
      <c r="C111" s="282"/>
      <c r="D111" s="120"/>
      <c r="E111" s="121">
        <v>0</v>
      </c>
      <c r="F111" s="121">
        <f>IFERROR(VLOOKUP($B111,'[1]Num 2'!$G$3:$J$75,3,FALSE),0)</f>
        <v>0</v>
      </c>
      <c r="G111" s="122"/>
      <c r="H111" s="130"/>
    </row>
    <row r="112" spans="1:10" x14ac:dyDescent="0.25">
      <c r="A112" s="129" t="s">
        <v>110</v>
      </c>
      <c r="B112" s="261" t="s">
        <v>119</v>
      </c>
      <c r="C112" s="282"/>
      <c r="D112" s="120"/>
      <c r="E112" s="121">
        <v>29</v>
      </c>
      <c r="F112" s="121">
        <f>IFERROR(VLOOKUP($B112,'[1]Num 2'!$G$3:$J$75,3,FALSE),0)</f>
        <v>0</v>
      </c>
      <c r="G112" s="122"/>
      <c r="H112" s="130"/>
    </row>
    <row r="113" spans="1:10" x14ac:dyDescent="0.25">
      <c r="A113" s="129" t="s">
        <v>110</v>
      </c>
      <c r="B113" s="261" t="s">
        <v>120</v>
      </c>
      <c r="C113" s="282"/>
      <c r="D113" s="120"/>
      <c r="E113" s="121">
        <v>85</v>
      </c>
      <c r="F113" s="121">
        <f>IFERROR(VLOOKUP($B113,'[1]Num 2'!$G$3:$J$75,3,FALSE),0)</f>
        <v>0</v>
      </c>
      <c r="G113" s="122"/>
      <c r="H113" s="130"/>
    </row>
    <row r="114" spans="1:10" x14ac:dyDescent="0.25">
      <c r="A114" s="129" t="s">
        <v>110</v>
      </c>
      <c r="B114" s="261" t="s">
        <v>121</v>
      </c>
      <c r="C114" s="282"/>
      <c r="D114" s="120"/>
      <c r="E114" s="121">
        <v>33</v>
      </c>
      <c r="F114" s="121">
        <f>IFERROR(VLOOKUP($B114,'[1]Num 2'!$G$3:$J$75,3,FALSE),0)</f>
        <v>0</v>
      </c>
      <c r="G114" s="122"/>
      <c r="H114" s="130"/>
    </row>
    <row r="115" spans="1:10" x14ac:dyDescent="0.25">
      <c r="A115" s="129" t="s">
        <v>110</v>
      </c>
      <c r="B115" s="261" t="s">
        <v>122</v>
      </c>
      <c r="C115" s="282"/>
      <c r="D115" s="120"/>
      <c r="E115" s="121">
        <v>186</v>
      </c>
      <c r="F115" s="121">
        <f>IFERROR(VLOOKUP($B115,'[1]Num 2'!$G$3:$J$75,3,FALSE),0)</f>
        <v>0</v>
      </c>
      <c r="G115" s="122"/>
      <c r="H115" s="130"/>
    </row>
    <row r="116" spans="1:10" x14ac:dyDescent="0.25">
      <c r="A116" s="129" t="s">
        <v>110</v>
      </c>
      <c r="B116" s="261" t="s">
        <v>123</v>
      </c>
      <c r="C116" s="282"/>
      <c r="D116" s="120"/>
      <c r="E116" s="121">
        <v>206</v>
      </c>
      <c r="F116" s="121">
        <f>IFERROR(VLOOKUP($B116,'[1]Num 2'!$G$3:$J$75,3,FALSE),0)</f>
        <v>0</v>
      </c>
      <c r="G116" s="122"/>
      <c r="H116" s="130"/>
    </row>
    <row r="117" spans="1:10" x14ac:dyDescent="0.25">
      <c r="A117" s="129" t="s">
        <v>110</v>
      </c>
      <c r="B117" s="261" t="s">
        <v>124</v>
      </c>
      <c r="C117" s="282"/>
      <c r="D117" s="120"/>
      <c r="E117" s="121">
        <v>623</v>
      </c>
      <c r="F117" s="121">
        <v>0</v>
      </c>
      <c r="G117" s="122"/>
      <c r="H117" s="130"/>
    </row>
    <row r="118" spans="1:10" x14ac:dyDescent="0.25">
      <c r="A118" s="129" t="s">
        <v>110</v>
      </c>
      <c r="B118" s="261" t="s">
        <v>125</v>
      </c>
      <c r="C118" s="282"/>
      <c r="D118" s="120"/>
      <c r="E118" s="121">
        <f>IFERROR(VLOOKUP($B118,#REF!,2,FALSE),0)</f>
        <v>0</v>
      </c>
      <c r="F118" s="121">
        <f>IFERROR(VLOOKUP($B118,'[1]Num 2'!$G$3:$J$75,3,FALSE),0)</f>
        <v>0</v>
      </c>
      <c r="G118" s="122"/>
      <c r="H118" s="130"/>
    </row>
    <row r="119" spans="1:10" x14ac:dyDescent="0.25">
      <c r="A119" s="129" t="s">
        <v>110</v>
      </c>
      <c r="B119" s="261" t="s">
        <v>126</v>
      </c>
      <c r="C119" s="282"/>
      <c r="D119" s="120"/>
      <c r="E119" s="121">
        <v>395</v>
      </c>
      <c r="F119" s="121">
        <v>0</v>
      </c>
      <c r="G119" s="122"/>
      <c r="H119" s="130"/>
    </row>
    <row r="120" spans="1:10" x14ac:dyDescent="0.25">
      <c r="A120" s="129" t="s">
        <v>110</v>
      </c>
      <c r="B120" s="261" t="s">
        <v>127</v>
      </c>
      <c r="C120" s="282"/>
      <c r="D120" s="120"/>
      <c r="E120" s="121">
        <f>IFERROR(VLOOKUP($B120,#REF!,2,FALSE),0)</f>
        <v>0</v>
      </c>
      <c r="F120" s="121">
        <v>0</v>
      </c>
      <c r="G120" s="122"/>
      <c r="H120" s="130"/>
    </row>
    <row r="121" spans="1:10" ht="15.75" thickBot="1" x14ac:dyDescent="0.3">
      <c r="A121" s="131" t="s">
        <v>110</v>
      </c>
      <c r="B121" s="266" t="s">
        <v>225</v>
      </c>
      <c r="C121" s="262"/>
      <c r="D121" s="132"/>
      <c r="E121" s="133">
        <f>IFERROR(VLOOKUP($B121,#REF!,2,FALSE),0)</f>
        <v>0</v>
      </c>
      <c r="F121" s="133">
        <v>0</v>
      </c>
      <c r="G121" s="134"/>
      <c r="H121" s="135"/>
    </row>
    <row r="122" spans="1:10" ht="15.75" thickBot="1" x14ac:dyDescent="0.3">
      <c r="A122" s="449" t="s">
        <v>210</v>
      </c>
      <c r="B122" s="450"/>
      <c r="C122" s="2">
        <f>D122/Metas!H14</f>
        <v>0.33316914757740723</v>
      </c>
      <c r="D122" s="27">
        <f>E122/H122</f>
        <v>0.16225337487019731</v>
      </c>
      <c r="E122" s="34">
        <f>SUM(E104:E121)</f>
        <v>2500</v>
      </c>
      <c r="F122" s="34">
        <f>SUM(F104:F121)</f>
        <v>0</v>
      </c>
      <c r="G122" s="34"/>
      <c r="H122" s="136">
        <v>15408</v>
      </c>
    </row>
    <row r="123" spans="1:10" x14ac:dyDescent="0.25">
      <c r="A123" s="124" t="s">
        <v>128</v>
      </c>
      <c r="B123" s="260" t="s">
        <v>129</v>
      </c>
      <c r="C123" s="281"/>
      <c r="D123" s="125"/>
      <c r="E123" s="126">
        <f>IFERROR(VLOOKUP($B123,#REF!,2,FALSE),0)</f>
        <v>0</v>
      </c>
      <c r="F123" s="126">
        <f>IFERROR(VLOOKUP($B123,'[1]Num 2'!$G$3:$J$75,3,FALSE),0)</f>
        <v>0</v>
      </c>
      <c r="G123" s="127"/>
      <c r="H123" s="128"/>
      <c r="J123" s="3"/>
    </row>
    <row r="124" spans="1:10" x14ac:dyDescent="0.25">
      <c r="A124" s="129" t="s">
        <v>128</v>
      </c>
      <c r="B124" s="261" t="s">
        <v>130</v>
      </c>
      <c r="C124" s="282"/>
      <c r="D124" s="120"/>
      <c r="E124" s="121">
        <f>IFERROR(VLOOKUP($B124,#REF!,2,FALSE),0)</f>
        <v>0</v>
      </c>
      <c r="F124" s="121">
        <f>IFERROR(VLOOKUP($B124,'[1]Num 2'!$G$3:$J$75,3,FALSE),0)</f>
        <v>0</v>
      </c>
      <c r="G124" s="122"/>
      <c r="H124" s="130"/>
    </row>
    <row r="125" spans="1:10" x14ac:dyDescent="0.25">
      <c r="A125" s="129" t="s">
        <v>128</v>
      </c>
      <c r="B125" s="261" t="s">
        <v>131</v>
      </c>
      <c r="C125" s="282"/>
      <c r="D125" s="120"/>
      <c r="E125" s="121">
        <f>IFERROR(VLOOKUP($B125,#REF!,2,FALSE),0)</f>
        <v>0</v>
      </c>
      <c r="F125" s="121">
        <f>IFERROR(VLOOKUP($B125,'[1]Num 2'!$G$3:$J$75,3,FALSE),0)</f>
        <v>0</v>
      </c>
      <c r="G125" s="122"/>
      <c r="H125" s="130"/>
    </row>
    <row r="126" spans="1:10" x14ac:dyDescent="0.25">
      <c r="A126" s="129" t="s">
        <v>128</v>
      </c>
      <c r="B126" s="261" t="s">
        <v>132</v>
      </c>
      <c r="C126" s="282"/>
      <c r="D126" s="120"/>
      <c r="E126" s="121">
        <f>IFERROR(VLOOKUP($B126,#REF!,2,FALSE),0)</f>
        <v>0</v>
      </c>
      <c r="F126" s="121"/>
      <c r="G126" s="122"/>
      <c r="H126" s="130"/>
    </row>
    <row r="127" spans="1:10" x14ac:dyDescent="0.25">
      <c r="A127" s="129" t="s">
        <v>128</v>
      </c>
      <c r="B127" s="261" t="s">
        <v>133</v>
      </c>
      <c r="C127" s="282"/>
      <c r="D127" s="120"/>
      <c r="E127" s="121">
        <f>IFERROR(VLOOKUP($B127,#REF!,2,FALSE),0)</f>
        <v>0</v>
      </c>
      <c r="F127" s="121">
        <f>IFERROR(VLOOKUP($B127,'[1]Num 2'!$G$3:$J$75,3,FALSE),0)</f>
        <v>0</v>
      </c>
      <c r="G127" s="122"/>
      <c r="H127" s="130"/>
    </row>
    <row r="128" spans="1:10" x14ac:dyDescent="0.25">
      <c r="A128" s="129" t="s">
        <v>128</v>
      </c>
      <c r="B128" s="261" t="s">
        <v>134</v>
      </c>
      <c r="C128" s="282"/>
      <c r="D128" s="120"/>
      <c r="E128" s="121">
        <f>IFERROR(VLOOKUP($B128,#REF!,2,FALSE),0)</f>
        <v>0</v>
      </c>
      <c r="F128" s="121">
        <f>IFERROR(VLOOKUP($B128,'[1]Num 2'!$G$3:$J$75,3,FALSE),0)</f>
        <v>0</v>
      </c>
      <c r="G128" s="122"/>
      <c r="H128" s="130"/>
    </row>
    <row r="129" spans="1:10" x14ac:dyDescent="0.25">
      <c r="A129" s="129" t="s">
        <v>128</v>
      </c>
      <c r="B129" s="261" t="s">
        <v>135</v>
      </c>
      <c r="C129" s="282"/>
      <c r="D129" s="120"/>
      <c r="E129" s="121">
        <f>IFERROR(VLOOKUP($B129,#REF!,2,FALSE),0)</f>
        <v>0</v>
      </c>
      <c r="F129" s="121">
        <f>IFERROR(VLOOKUP($B129,'[1]Num 2'!$G$3:$J$75,3,FALSE),0)</f>
        <v>0</v>
      </c>
      <c r="G129" s="122"/>
      <c r="H129" s="130"/>
    </row>
    <row r="130" spans="1:10" x14ac:dyDescent="0.25">
      <c r="A130" s="129" t="s">
        <v>128</v>
      </c>
      <c r="B130" s="261" t="s">
        <v>136</v>
      </c>
      <c r="C130" s="282"/>
      <c r="D130" s="120"/>
      <c r="E130" s="121">
        <f>IFERROR(VLOOKUP($B130,#REF!,2,FALSE),0)</f>
        <v>0</v>
      </c>
      <c r="F130" s="121">
        <f>IFERROR(VLOOKUP($B130,'[1]Num 2'!$G$3:$J$75,3,FALSE),0)</f>
        <v>0</v>
      </c>
      <c r="G130" s="122"/>
      <c r="H130" s="130"/>
    </row>
    <row r="131" spans="1:10" x14ac:dyDescent="0.25">
      <c r="A131" s="129" t="s">
        <v>128</v>
      </c>
      <c r="B131" s="261" t="s">
        <v>137</v>
      </c>
      <c r="C131" s="282"/>
      <c r="D131" s="120"/>
      <c r="E131" s="121">
        <f>IFERROR(VLOOKUP($B131,#REF!,2,FALSE),0)</f>
        <v>0</v>
      </c>
      <c r="F131" s="121">
        <f>IFERROR(VLOOKUP($B131,'[1]Num 2'!$G$3:$J$75,3,FALSE),0)</f>
        <v>0</v>
      </c>
      <c r="G131" s="122"/>
      <c r="H131" s="130"/>
    </row>
    <row r="132" spans="1:10" x14ac:dyDescent="0.25">
      <c r="A132" s="129" t="s">
        <v>128</v>
      </c>
      <c r="B132" s="261" t="s">
        <v>138</v>
      </c>
      <c r="C132" s="282"/>
      <c r="D132" s="120"/>
      <c r="E132" s="121">
        <f>IFERROR(VLOOKUP($B132,#REF!,2,FALSE),0)</f>
        <v>0</v>
      </c>
      <c r="F132" s="121">
        <f>IFERROR(VLOOKUP($B132,'[1]Num 2'!$G$3:$J$75,3,FALSE),0)</f>
        <v>0</v>
      </c>
      <c r="G132" s="122"/>
      <c r="H132" s="130"/>
    </row>
    <row r="133" spans="1:10" x14ac:dyDescent="0.25">
      <c r="A133" s="129" t="s">
        <v>128</v>
      </c>
      <c r="B133" s="261" t="s">
        <v>139</v>
      </c>
      <c r="C133" s="282"/>
      <c r="D133" s="120"/>
      <c r="E133" s="121">
        <f>IFERROR(VLOOKUP($B133,#REF!,2,FALSE),0)</f>
        <v>0</v>
      </c>
      <c r="F133" s="121">
        <f>IFERROR(VLOOKUP($B133,'[1]Num 2'!$G$3:$J$75,3,FALSE),0)</f>
        <v>0</v>
      </c>
      <c r="G133" s="122"/>
      <c r="H133" s="130"/>
    </row>
    <row r="134" spans="1:10" ht="15.75" thickBot="1" x14ac:dyDescent="0.3">
      <c r="A134" s="131" t="s">
        <v>128</v>
      </c>
      <c r="B134" s="266" t="s">
        <v>140</v>
      </c>
      <c r="C134" s="262"/>
      <c r="D134" s="132"/>
      <c r="E134" s="133">
        <f>IFERROR(VLOOKUP($B134,#REF!,2,FALSE),0)</f>
        <v>0</v>
      </c>
      <c r="F134" s="133">
        <f>IFERROR(VLOOKUP($B134,'[1]Num 2'!$G$3:$J$75,3,FALSE),0)</f>
        <v>0</v>
      </c>
      <c r="G134" s="134"/>
      <c r="H134" s="135"/>
    </row>
    <row r="135" spans="1:10" ht="15.75" thickBot="1" x14ac:dyDescent="0.3">
      <c r="A135" s="449" t="s">
        <v>211</v>
      </c>
      <c r="B135" s="450"/>
      <c r="C135" s="2">
        <f>D135/Metas!H15</f>
        <v>0</v>
      </c>
      <c r="D135" s="27">
        <f>E135/H135</f>
        <v>0</v>
      </c>
      <c r="E135" s="33">
        <f>SUM(E123:E134)</f>
        <v>0</v>
      </c>
      <c r="F135" s="34">
        <f>SUM(F123:F134)</f>
        <v>0</v>
      </c>
      <c r="G135" s="34"/>
      <c r="H135" s="136">
        <v>1186</v>
      </c>
    </row>
    <row r="136" spans="1:10" x14ac:dyDescent="0.25">
      <c r="A136" s="124" t="s">
        <v>141</v>
      </c>
      <c r="B136" s="260" t="s">
        <v>142</v>
      </c>
      <c r="C136" s="281"/>
      <c r="D136" s="125"/>
      <c r="E136" s="370">
        <v>1488</v>
      </c>
      <c r="F136" s="126">
        <v>0</v>
      </c>
      <c r="G136" s="127"/>
      <c r="H136" s="141"/>
      <c r="J136" s="3"/>
    </row>
    <row r="137" spans="1:10" x14ac:dyDescent="0.25">
      <c r="A137" s="129" t="s">
        <v>141</v>
      </c>
      <c r="B137" s="261" t="s">
        <v>143</v>
      </c>
      <c r="C137" s="282"/>
      <c r="D137" s="120"/>
      <c r="E137" s="252">
        <v>661</v>
      </c>
      <c r="F137" s="121">
        <v>0</v>
      </c>
      <c r="G137" s="122"/>
      <c r="H137" s="142"/>
    </row>
    <row r="138" spans="1:10" x14ac:dyDescent="0.25">
      <c r="A138" s="129" t="s">
        <v>141</v>
      </c>
      <c r="B138" s="261" t="s">
        <v>144</v>
      </c>
      <c r="C138" s="282"/>
      <c r="D138" s="120"/>
      <c r="E138" s="252">
        <v>419</v>
      </c>
      <c r="F138" s="121">
        <v>0</v>
      </c>
      <c r="G138" s="122"/>
      <c r="H138" s="142"/>
    </row>
    <row r="139" spans="1:10" x14ac:dyDescent="0.25">
      <c r="A139" s="129" t="s">
        <v>141</v>
      </c>
      <c r="B139" s="261" t="s">
        <v>145</v>
      </c>
      <c r="C139" s="282"/>
      <c r="D139" s="120"/>
      <c r="E139" s="252">
        <v>1382</v>
      </c>
      <c r="F139" s="121">
        <v>0</v>
      </c>
      <c r="G139" s="122"/>
      <c r="H139" s="142"/>
    </row>
    <row r="140" spans="1:10" x14ac:dyDescent="0.25">
      <c r="A140" s="129" t="s">
        <v>141</v>
      </c>
      <c r="B140" s="261" t="s">
        <v>146</v>
      </c>
      <c r="C140" s="282"/>
      <c r="D140" s="120"/>
      <c r="E140" s="121">
        <v>75</v>
      </c>
      <c r="F140" s="121">
        <f>IFERROR(VLOOKUP($B140,'[1]Num 2'!$G$3:$J$75,3,FALSE),0)</f>
        <v>0</v>
      </c>
      <c r="G140" s="122"/>
      <c r="H140" s="142"/>
    </row>
    <row r="141" spans="1:10" x14ac:dyDescent="0.25">
      <c r="A141" s="129" t="s">
        <v>141</v>
      </c>
      <c r="B141" s="261" t="s">
        <v>147</v>
      </c>
      <c r="C141" s="282"/>
      <c r="D141" s="120"/>
      <c r="E141" s="121">
        <v>115</v>
      </c>
      <c r="F141" s="121">
        <f>IFERROR(VLOOKUP($B141,'[1]Num 2'!$G$3:$J$75,3,FALSE),0)</f>
        <v>0</v>
      </c>
      <c r="G141" s="122"/>
      <c r="H141" s="142"/>
    </row>
    <row r="142" spans="1:10" x14ac:dyDescent="0.25">
      <c r="A142" s="129" t="s">
        <v>141</v>
      </c>
      <c r="B142" s="261" t="s">
        <v>148</v>
      </c>
      <c r="C142" s="282"/>
      <c r="D142" s="120"/>
      <c r="E142" s="252">
        <v>136</v>
      </c>
      <c r="F142" s="121">
        <f>IFERROR(VLOOKUP($B142,'[1]Num 2'!$G$3:$J$75,3,FALSE),0)</f>
        <v>0</v>
      </c>
      <c r="G142" s="122"/>
      <c r="H142" s="142"/>
    </row>
    <row r="143" spans="1:10" x14ac:dyDescent="0.25">
      <c r="A143" s="129" t="s">
        <v>141</v>
      </c>
      <c r="B143" s="261" t="s">
        <v>149</v>
      </c>
      <c r="C143" s="282"/>
      <c r="D143" s="120"/>
      <c r="E143" s="121">
        <v>85</v>
      </c>
      <c r="F143" s="121">
        <f>IFERROR(VLOOKUP($B143,'[1]Num 2'!$G$3:$J$75,3,FALSE),0)</f>
        <v>0</v>
      </c>
      <c r="G143" s="122"/>
      <c r="H143" s="142"/>
    </row>
    <row r="144" spans="1:10" x14ac:dyDescent="0.25">
      <c r="A144" s="129" t="s">
        <v>141</v>
      </c>
      <c r="B144" s="261" t="s">
        <v>150</v>
      </c>
      <c r="C144" s="282"/>
      <c r="D144" s="120"/>
      <c r="E144" s="252">
        <v>139</v>
      </c>
      <c r="F144" s="121">
        <f>IFERROR(VLOOKUP($B144,'[1]Num 2'!$G$3:$J$75,3,FALSE),0)</f>
        <v>0</v>
      </c>
      <c r="G144" s="122"/>
      <c r="H144" s="142"/>
    </row>
    <row r="145" spans="1:10" x14ac:dyDescent="0.25">
      <c r="A145" s="129" t="s">
        <v>141</v>
      </c>
      <c r="B145" s="261" t="s">
        <v>151</v>
      </c>
      <c r="C145" s="282"/>
      <c r="D145" s="120"/>
      <c r="E145" s="121">
        <v>238</v>
      </c>
      <c r="F145" s="121">
        <f>IFERROR(VLOOKUP($B145,'[1]Num 2'!$G$3:$J$75,3,FALSE),0)</f>
        <v>0</v>
      </c>
      <c r="G145" s="122"/>
      <c r="H145" s="142"/>
    </row>
    <row r="146" spans="1:10" x14ac:dyDescent="0.25">
      <c r="A146" s="129" t="s">
        <v>141</v>
      </c>
      <c r="B146" s="261" t="s">
        <v>152</v>
      </c>
      <c r="C146" s="282"/>
      <c r="D146" s="120"/>
      <c r="E146" s="252">
        <v>194</v>
      </c>
      <c r="F146" s="121">
        <f>IFERROR(VLOOKUP($B146,'[1]Num 2'!$G$3:$J$75,3,FALSE),0)</f>
        <v>0</v>
      </c>
      <c r="G146" s="122"/>
      <c r="H146" s="142"/>
    </row>
    <row r="147" spans="1:10" x14ac:dyDescent="0.25">
      <c r="A147" s="129" t="s">
        <v>141</v>
      </c>
      <c r="B147" s="261" t="s">
        <v>153</v>
      </c>
      <c r="C147" s="282"/>
      <c r="D147" s="120"/>
      <c r="E147" s="121">
        <v>63</v>
      </c>
      <c r="F147" s="121">
        <f>IFERROR(VLOOKUP($B147,'[1]Num 2'!$G$3:$J$75,3,FALSE),0)</f>
        <v>0</v>
      </c>
      <c r="G147" s="122"/>
      <c r="H147" s="142"/>
    </row>
    <row r="148" spans="1:10" ht="15.75" thickBot="1" x14ac:dyDescent="0.3">
      <c r="A148" s="131" t="s">
        <v>141</v>
      </c>
      <c r="B148" s="266" t="s">
        <v>154</v>
      </c>
      <c r="C148" s="262"/>
      <c r="D148" s="132"/>
      <c r="E148" s="371">
        <v>72</v>
      </c>
      <c r="F148" s="133">
        <f>IFERROR(VLOOKUP($B148,'[1]Num 2'!$G$3:$J$75,3,FALSE),0)</f>
        <v>0</v>
      </c>
      <c r="G148" s="134"/>
      <c r="H148" s="143"/>
    </row>
    <row r="149" spans="1:10" ht="15.75" thickBot="1" x14ac:dyDescent="0.3">
      <c r="A149" s="449" t="s">
        <v>212</v>
      </c>
      <c r="B149" s="450"/>
      <c r="C149" s="2">
        <f>D149/Metas!H16</f>
        <v>1.412081026195817</v>
      </c>
      <c r="D149" s="27">
        <f>E149/H149</f>
        <v>0.88537480342477726</v>
      </c>
      <c r="E149" s="34">
        <f>SUM(E136:E148)</f>
        <v>5067</v>
      </c>
      <c r="F149" s="34">
        <f>SUM(F136:F148)</f>
        <v>0</v>
      </c>
      <c r="G149" s="34"/>
      <c r="H149" s="136">
        <v>5723</v>
      </c>
    </row>
    <row r="150" spans="1:10" x14ac:dyDescent="0.25">
      <c r="A150" s="124" t="s">
        <v>155</v>
      </c>
      <c r="B150" s="260" t="s">
        <v>156</v>
      </c>
      <c r="C150" s="281"/>
      <c r="D150" s="125"/>
      <c r="E150" s="126">
        <f>IFERROR(VLOOKUP($B150,#REF!,2,FALSE),0)</f>
        <v>0</v>
      </c>
      <c r="F150" s="126">
        <v>0</v>
      </c>
      <c r="G150" s="127"/>
      <c r="H150" s="141"/>
      <c r="J150" s="3"/>
    </row>
    <row r="151" spans="1:10" x14ac:dyDescent="0.25">
      <c r="A151" s="129" t="s">
        <v>155</v>
      </c>
      <c r="B151" s="261" t="s">
        <v>157</v>
      </c>
      <c r="C151" s="282"/>
      <c r="D151" s="120"/>
      <c r="E151" s="121">
        <f>IFERROR(VLOOKUP($B151,#REF!,2,FALSE),0)</f>
        <v>0</v>
      </c>
      <c r="F151" s="121">
        <f>IFERROR(VLOOKUP($B151,'[1]Num 2'!$G$3:$J$75,3,FALSE),0)</f>
        <v>0</v>
      </c>
      <c r="G151" s="122"/>
      <c r="H151" s="142"/>
    </row>
    <row r="152" spans="1:10" x14ac:dyDescent="0.25">
      <c r="A152" s="129" t="s">
        <v>155</v>
      </c>
      <c r="B152" s="261" t="s">
        <v>158</v>
      </c>
      <c r="C152" s="282"/>
      <c r="D152" s="120"/>
      <c r="E152" s="121">
        <f>IFERROR(VLOOKUP($B152,#REF!,2,FALSE),0)</f>
        <v>0</v>
      </c>
      <c r="F152" s="121">
        <f>IFERROR(VLOOKUP($B152,'[1]Num 2'!$G$3:$J$75,3,FALSE),0)</f>
        <v>0</v>
      </c>
      <c r="G152" s="122"/>
      <c r="H152" s="142"/>
    </row>
    <row r="153" spans="1:10" ht="15.75" thickBot="1" x14ac:dyDescent="0.3">
      <c r="A153" s="131" t="s">
        <v>155</v>
      </c>
      <c r="B153" s="266" t="s">
        <v>159</v>
      </c>
      <c r="C153" s="262"/>
      <c r="D153" s="132"/>
      <c r="E153" s="133">
        <f>IFERROR(VLOOKUP($B153,#REF!,2,FALSE),0)</f>
        <v>0</v>
      </c>
      <c r="F153" s="133">
        <f>IFERROR(VLOOKUP($B153,'[1]Num 2'!$G$3:$J$75,3,FALSE),0)</f>
        <v>0</v>
      </c>
      <c r="G153" s="134"/>
      <c r="H153" s="143"/>
    </row>
    <row r="154" spans="1:10" ht="15.75" thickBot="1" x14ac:dyDescent="0.3">
      <c r="A154" s="449" t="s">
        <v>213</v>
      </c>
      <c r="B154" s="450"/>
      <c r="C154" s="2">
        <f>D154/Metas!H17</f>
        <v>0</v>
      </c>
      <c r="D154" s="27">
        <f>E154/H154</f>
        <v>0</v>
      </c>
      <c r="E154" s="33">
        <f>SUM(E150:E153)</f>
        <v>0</v>
      </c>
      <c r="F154" s="34">
        <f>SUM(F150:F153)</f>
        <v>0</v>
      </c>
      <c r="G154" s="34"/>
      <c r="H154" s="136">
        <v>2283</v>
      </c>
    </row>
    <row r="155" spans="1:10" x14ac:dyDescent="0.25">
      <c r="A155" s="124" t="s">
        <v>160</v>
      </c>
      <c r="B155" s="260" t="s">
        <v>161</v>
      </c>
      <c r="C155" s="281"/>
      <c r="D155" s="125"/>
      <c r="E155" s="126">
        <f>IFERROR(VLOOKUP($B155,#REF!,2,FALSE),0)</f>
        <v>0</v>
      </c>
      <c r="F155" s="126">
        <v>0</v>
      </c>
      <c r="G155" s="127"/>
      <c r="H155" s="141"/>
      <c r="J155" s="3"/>
    </row>
    <row r="156" spans="1:10" x14ac:dyDescent="0.25">
      <c r="A156" s="129" t="s">
        <v>160</v>
      </c>
      <c r="B156" s="261" t="s">
        <v>162</v>
      </c>
      <c r="C156" s="282"/>
      <c r="D156" s="120"/>
      <c r="E156" s="121">
        <f>IFERROR(VLOOKUP($B156,#REF!,2,FALSE),0)</f>
        <v>0</v>
      </c>
      <c r="F156" s="121">
        <f>IFERROR(VLOOKUP($B156,'[1]Num 2'!$G$3:$J$75,3,FALSE),0)</f>
        <v>0</v>
      </c>
      <c r="G156" s="122"/>
      <c r="H156" s="142"/>
    </row>
    <row r="157" spans="1:10" x14ac:dyDescent="0.25">
      <c r="A157" s="129" t="s">
        <v>160</v>
      </c>
      <c r="B157" s="261" t="s">
        <v>163</v>
      </c>
      <c r="C157" s="282"/>
      <c r="D157" s="120"/>
      <c r="E157" s="121">
        <f>IFERROR(VLOOKUP($B157,#REF!,2,FALSE),0)</f>
        <v>0</v>
      </c>
      <c r="F157" s="121">
        <f>IFERROR(VLOOKUP($B157,'[1]Num 2'!$G$3:$J$75,3,FALSE),0)</f>
        <v>0</v>
      </c>
      <c r="G157" s="122"/>
      <c r="H157" s="142"/>
    </row>
    <row r="158" spans="1:10" x14ac:dyDescent="0.25">
      <c r="A158" s="129" t="s">
        <v>160</v>
      </c>
      <c r="B158" s="261" t="s">
        <v>164</v>
      </c>
      <c r="C158" s="282"/>
      <c r="D158" s="120"/>
      <c r="E158" s="121">
        <f>IFERROR(VLOOKUP($B158,#REF!,2,FALSE),0)</f>
        <v>0</v>
      </c>
      <c r="F158" s="121">
        <f>IFERROR(VLOOKUP($B158,'[1]Num 2'!$G$3:$J$75,3,FALSE),0)</f>
        <v>0</v>
      </c>
      <c r="G158" s="122"/>
      <c r="H158" s="142"/>
    </row>
    <row r="159" spans="1:10" x14ac:dyDescent="0.25">
      <c r="A159" s="129" t="s">
        <v>160</v>
      </c>
      <c r="B159" s="261" t="s">
        <v>165</v>
      </c>
      <c r="C159" s="282"/>
      <c r="D159" s="120"/>
      <c r="E159" s="121">
        <f>IFERROR(VLOOKUP($B159,#REF!,2,FALSE),0)</f>
        <v>0</v>
      </c>
      <c r="F159" s="121">
        <f>IFERROR(VLOOKUP($B159,'[1]Num 2'!$G$3:$J$75,3,FALSE),0)</f>
        <v>0</v>
      </c>
      <c r="G159" s="122"/>
      <c r="H159" s="142"/>
    </row>
    <row r="160" spans="1:10" x14ac:dyDescent="0.25">
      <c r="A160" s="129" t="s">
        <v>160</v>
      </c>
      <c r="B160" s="261" t="s">
        <v>166</v>
      </c>
      <c r="C160" s="282"/>
      <c r="D160" s="120"/>
      <c r="E160" s="121">
        <f>IFERROR(VLOOKUP($B160,#REF!,2,FALSE),0)</f>
        <v>0</v>
      </c>
      <c r="F160" s="121">
        <f>IFERROR(VLOOKUP($B160,'[1]Num 2'!$G$3:$J$75,3,FALSE),0)</f>
        <v>0</v>
      </c>
      <c r="G160" s="122"/>
      <c r="H160" s="142"/>
    </row>
    <row r="161" spans="1:8" ht="15.75" thickBot="1" x14ac:dyDescent="0.3">
      <c r="A161" s="131" t="s">
        <v>160</v>
      </c>
      <c r="B161" s="266" t="s">
        <v>167</v>
      </c>
      <c r="C161" s="262"/>
      <c r="D161" s="132"/>
      <c r="E161" s="133">
        <f>IFERROR(VLOOKUP($B161,#REF!,2,FALSE),0)</f>
        <v>0</v>
      </c>
      <c r="F161" s="133">
        <f>IFERROR(VLOOKUP($B161,'[1]Num 2'!$G$3:$J$75,3,FALSE),0)</f>
        <v>0</v>
      </c>
      <c r="G161" s="134"/>
      <c r="H161" s="143"/>
    </row>
    <row r="162" spans="1:8" ht="15.75" thickBot="1" x14ac:dyDescent="0.3">
      <c r="A162" s="451" t="s">
        <v>214</v>
      </c>
      <c r="B162" s="452"/>
      <c r="C162" s="114">
        <f>D162/Metas!H18</f>
        <v>0</v>
      </c>
      <c r="D162" s="115">
        <f>E162/H162</f>
        <v>0</v>
      </c>
      <c r="E162" s="116">
        <f>SUM(E155:E161)</f>
        <v>0</v>
      </c>
      <c r="F162" s="116">
        <f>SUM(F155:F161)</f>
        <v>0</v>
      </c>
      <c r="G162" s="116"/>
      <c r="H162" s="117">
        <v>881</v>
      </c>
    </row>
    <row r="163" spans="1:8" x14ac:dyDescent="0.25">
      <c r="A163" s="28"/>
      <c r="D163" s="4"/>
      <c r="E163" s="29"/>
    </row>
  </sheetData>
  <mergeCells count="96">
    <mergeCell ref="E2:F9"/>
    <mergeCell ref="E10:F10"/>
    <mergeCell ref="E1:H1"/>
    <mergeCell ref="G2:H9"/>
    <mergeCell ref="G10:H11"/>
    <mergeCell ref="A60:B60"/>
    <mergeCell ref="A1:A10"/>
    <mergeCell ref="B1:B10"/>
    <mergeCell ref="C1:C11"/>
    <mergeCell ref="D1:D10"/>
    <mergeCell ref="A26:B26"/>
    <mergeCell ref="A39:B39"/>
    <mergeCell ref="A44:B44"/>
    <mergeCell ref="A49:B49"/>
    <mergeCell ref="A149:B149"/>
    <mergeCell ref="A154:B154"/>
    <mergeCell ref="A162:B162"/>
    <mergeCell ref="A75:B75"/>
    <mergeCell ref="A86:B86"/>
    <mergeCell ref="A92:B92"/>
    <mergeCell ref="A103:B103"/>
    <mergeCell ref="A122:B122"/>
    <mergeCell ref="A135:B135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40:H40"/>
    <mergeCell ref="G41:H41"/>
    <mergeCell ref="G42:H42"/>
    <mergeCell ref="G43:H43"/>
    <mergeCell ref="G45:H45"/>
    <mergeCell ref="G46:H46"/>
    <mergeCell ref="G47:H47"/>
    <mergeCell ref="G48:H48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73:H73"/>
    <mergeCell ref="G74:H74"/>
    <mergeCell ref="G76:H76"/>
    <mergeCell ref="G77:H77"/>
    <mergeCell ref="G78:H78"/>
    <mergeCell ref="G79:H79"/>
    <mergeCell ref="G80:H80"/>
    <mergeCell ref="G81:H81"/>
    <mergeCell ref="G82:H82"/>
    <mergeCell ref="G83:H83"/>
    <mergeCell ref="G84:H84"/>
    <mergeCell ref="G85:H85"/>
    <mergeCell ref="G87:H87"/>
    <mergeCell ref="G91:H91"/>
    <mergeCell ref="G88:H88"/>
    <mergeCell ref="G89:H89"/>
    <mergeCell ref="G90:H90"/>
  </mergeCells>
  <conditionalFormatting sqref="C12:C162">
    <cfRule type="cellIs" dxfId="16" priority="1" operator="lessThan">
      <formula>0.9999</formula>
    </cfRule>
    <cfRule type="cellIs" dxfId="15" priority="2" operator="greaterThan">
      <formula>1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U166"/>
  <sheetViews>
    <sheetView topLeftCell="C1" zoomScale="80" zoomScaleNormal="80" workbookViewId="0">
      <selection activeCell="J40" sqref="J40"/>
    </sheetView>
  </sheetViews>
  <sheetFormatPr baseColWidth="10" defaultRowHeight="15" x14ac:dyDescent="0.25"/>
  <cols>
    <col min="1" max="1" width="24.28515625" style="302" bestFit="1" customWidth="1"/>
    <col min="2" max="2" width="47" style="302" bestFit="1" customWidth="1"/>
    <col min="3" max="3" width="16.28515625" style="302" customWidth="1"/>
    <col min="4" max="4" width="11.5703125" style="303" customWidth="1"/>
    <col min="5" max="6" width="10.5703125" style="304" customWidth="1"/>
    <col min="7" max="16" width="10.5703125" style="302" customWidth="1"/>
    <col min="17" max="17" width="9.140625" style="302" bestFit="1" customWidth="1"/>
    <col min="18" max="18" width="16.28515625" style="302" customWidth="1"/>
    <col min="19" max="19" width="16.7109375" style="302" customWidth="1"/>
    <col min="20" max="256" width="11.42578125" style="259"/>
    <col min="257" max="257" width="24.28515625" style="259" bestFit="1" customWidth="1"/>
    <col min="258" max="258" width="47" style="259" bestFit="1" customWidth="1"/>
    <col min="259" max="259" width="14.28515625" style="259" bestFit="1" customWidth="1"/>
    <col min="260" max="260" width="10.140625" style="259" bestFit="1" customWidth="1"/>
    <col min="261" max="261" width="9.42578125" style="259" customWidth="1"/>
    <col min="262" max="262" width="9.5703125" style="259" bestFit="1" customWidth="1"/>
    <col min="263" max="263" width="7.7109375" style="259" bestFit="1" customWidth="1"/>
    <col min="264" max="264" width="7" style="259" bestFit="1" customWidth="1"/>
    <col min="265" max="267" width="7" style="259" customWidth="1"/>
    <col min="268" max="269" width="8.140625" style="259" bestFit="1" customWidth="1"/>
    <col min="270" max="270" width="9.42578125" style="259" bestFit="1" customWidth="1"/>
    <col min="271" max="271" width="8.42578125" style="259" bestFit="1" customWidth="1"/>
    <col min="272" max="272" width="7.7109375" style="259" bestFit="1" customWidth="1"/>
    <col min="273" max="273" width="7.42578125" style="259" bestFit="1" customWidth="1"/>
    <col min="274" max="274" width="16.28515625" style="259" customWidth="1"/>
    <col min="275" max="275" width="16.7109375" style="259" customWidth="1"/>
    <col min="276" max="512" width="11.42578125" style="259"/>
    <col min="513" max="513" width="24.28515625" style="259" bestFit="1" customWidth="1"/>
    <col min="514" max="514" width="47" style="259" bestFit="1" customWidth="1"/>
    <col min="515" max="515" width="14.28515625" style="259" bestFit="1" customWidth="1"/>
    <col min="516" max="516" width="10.140625" style="259" bestFit="1" customWidth="1"/>
    <col min="517" max="517" width="9.42578125" style="259" customWidth="1"/>
    <col min="518" max="518" width="9.5703125" style="259" bestFit="1" customWidth="1"/>
    <col min="519" max="519" width="7.7109375" style="259" bestFit="1" customWidth="1"/>
    <col min="520" max="520" width="7" style="259" bestFit="1" customWidth="1"/>
    <col min="521" max="523" width="7" style="259" customWidth="1"/>
    <col min="524" max="525" width="8.140625" style="259" bestFit="1" customWidth="1"/>
    <col min="526" max="526" width="9.42578125" style="259" bestFit="1" customWidth="1"/>
    <col min="527" max="527" width="8.42578125" style="259" bestFit="1" customWidth="1"/>
    <col min="528" max="528" width="7.7109375" style="259" bestFit="1" customWidth="1"/>
    <col min="529" max="529" width="7.42578125" style="259" bestFit="1" customWidth="1"/>
    <col min="530" max="530" width="16.28515625" style="259" customWidth="1"/>
    <col min="531" max="531" width="16.7109375" style="259" customWidth="1"/>
    <col min="532" max="768" width="11.42578125" style="259"/>
    <col min="769" max="769" width="24.28515625" style="259" bestFit="1" customWidth="1"/>
    <col min="770" max="770" width="47" style="259" bestFit="1" customWidth="1"/>
    <col min="771" max="771" width="14.28515625" style="259" bestFit="1" customWidth="1"/>
    <col min="772" max="772" width="10.140625" style="259" bestFit="1" customWidth="1"/>
    <col min="773" max="773" width="9.42578125" style="259" customWidth="1"/>
    <col min="774" max="774" width="9.5703125" style="259" bestFit="1" customWidth="1"/>
    <col min="775" max="775" width="7.7109375" style="259" bestFit="1" customWidth="1"/>
    <col min="776" max="776" width="7" style="259" bestFit="1" customWidth="1"/>
    <col min="777" max="779" width="7" style="259" customWidth="1"/>
    <col min="780" max="781" width="8.140625" style="259" bestFit="1" customWidth="1"/>
    <col min="782" max="782" width="9.42578125" style="259" bestFit="1" customWidth="1"/>
    <col min="783" max="783" width="8.42578125" style="259" bestFit="1" customWidth="1"/>
    <col min="784" max="784" width="7.7109375" style="259" bestFit="1" customWidth="1"/>
    <col min="785" max="785" width="7.42578125" style="259" bestFit="1" customWidth="1"/>
    <col min="786" max="786" width="16.28515625" style="259" customWidth="1"/>
    <col min="787" max="787" width="16.7109375" style="259" customWidth="1"/>
    <col min="788" max="1024" width="11.42578125" style="259"/>
    <col min="1025" max="1025" width="24.28515625" style="259" bestFit="1" customWidth="1"/>
    <col min="1026" max="1026" width="47" style="259" bestFit="1" customWidth="1"/>
    <col min="1027" max="1027" width="14.28515625" style="259" bestFit="1" customWidth="1"/>
    <col min="1028" max="1028" width="10.140625" style="259" bestFit="1" customWidth="1"/>
    <col min="1029" max="1029" width="9.42578125" style="259" customWidth="1"/>
    <col min="1030" max="1030" width="9.5703125" style="259" bestFit="1" customWidth="1"/>
    <col min="1031" max="1031" width="7.7109375" style="259" bestFit="1" customWidth="1"/>
    <col min="1032" max="1032" width="7" style="259" bestFit="1" customWidth="1"/>
    <col min="1033" max="1035" width="7" style="259" customWidth="1"/>
    <col min="1036" max="1037" width="8.140625" style="259" bestFit="1" customWidth="1"/>
    <col min="1038" max="1038" width="9.42578125" style="259" bestFit="1" customWidth="1"/>
    <col min="1039" max="1039" width="8.42578125" style="259" bestFit="1" customWidth="1"/>
    <col min="1040" max="1040" width="7.7109375" style="259" bestFit="1" customWidth="1"/>
    <col min="1041" max="1041" width="7.42578125" style="259" bestFit="1" customWidth="1"/>
    <col min="1042" max="1042" width="16.28515625" style="259" customWidth="1"/>
    <col min="1043" max="1043" width="16.7109375" style="259" customWidth="1"/>
    <col min="1044" max="1280" width="11.42578125" style="259"/>
    <col min="1281" max="1281" width="24.28515625" style="259" bestFit="1" customWidth="1"/>
    <col min="1282" max="1282" width="47" style="259" bestFit="1" customWidth="1"/>
    <col min="1283" max="1283" width="14.28515625" style="259" bestFit="1" customWidth="1"/>
    <col min="1284" max="1284" width="10.140625" style="259" bestFit="1" customWidth="1"/>
    <col min="1285" max="1285" width="9.42578125" style="259" customWidth="1"/>
    <col min="1286" max="1286" width="9.5703125" style="259" bestFit="1" customWidth="1"/>
    <col min="1287" max="1287" width="7.7109375" style="259" bestFit="1" customWidth="1"/>
    <col min="1288" max="1288" width="7" style="259" bestFit="1" customWidth="1"/>
    <col min="1289" max="1291" width="7" style="259" customWidth="1"/>
    <col min="1292" max="1293" width="8.140625" style="259" bestFit="1" customWidth="1"/>
    <col min="1294" max="1294" width="9.42578125" style="259" bestFit="1" customWidth="1"/>
    <col min="1295" max="1295" width="8.42578125" style="259" bestFit="1" customWidth="1"/>
    <col min="1296" max="1296" width="7.7109375" style="259" bestFit="1" customWidth="1"/>
    <col min="1297" max="1297" width="7.42578125" style="259" bestFit="1" customWidth="1"/>
    <col min="1298" max="1298" width="16.28515625" style="259" customWidth="1"/>
    <col min="1299" max="1299" width="16.7109375" style="259" customWidth="1"/>
    <col min="1300" max="1536" width="11.42578125" style="259"/>
    <col min="1537" max="1537" width="24.28515625" style="259" bestFit="1" customWidth="1"/>
    <col min="1538" max="1538" width="47" style="259" bestFit="1" customWidth="1"/>
    <col min="1539" max="1539" width="14.28515625" style="259" bestFit="1" customWidth="1"/>
    <col min="1540" max="1540" width="10.140625" style="259" bestFit="1" customWidth="1"/>
    <col min="1541" max="1541" width="9.42578125" style="259" customWidth="1"/>
    <col min="1542" max="1542" width="9.5703125" style="259" bestFit="1" customWidth="1"/>
    <col min="1543" max="1543" width="7.7109375" style="259" bestFit="1" customWidth="1"/>
    <col min="1544" max="1544" width="7" style="259" bestFit="1" customWidth="1"/>
    <col min="1545" max="1547" width="7" style="259" customWidth="1"/>
    <col min="1548" max="1549" width="8.140625" style="259" bestFit="1" customWidth="1"/>
    <col min="1550" max="1550" width="9.42578125" style="259" bestFit="1" customWidth="1"/>
    <col min="1551" max="1551" width="8.42578125" style="259" bestFit="1" customWidth="1"/>
    <col min="1552" max="1552" width="7.7109375" style="259" bestFit="1" customWidth="1"/>
    <col min="1553" max="1553" width="7.42578125" style="259" bestFit="1" customWidth="1"/>
    <col min="1554" max="1554" width="16.28515625" style="259" customWidth="1"/>
    <col min="1555" max="1555" width="16.7109375" style="259" customWidth="1"/>
    <col min="1556" max="1792" width="11.42578125" style="259"/>
    <col min="1793" max="1793" width="24.28515625" style="259" bestFit="1" customWidth="1"/>
    <col min="1794" max="1794" width="47" style="259" bestFit="1" customWidth="1"/>
    <col min="1795" max="1795" width="14.28515625" style="259" bestFit="1" customWidth="1"/>
    <col min="1796" max="1796" width="10.140625" style="259" bestFit="1" customWidth="1"/>
    <col min="1797" max="1797" width="9.42578125" style="259" customWidth="1"/>
    <col min="1798" max="1798" width="9.5703125" style="259" bestFit="1" customWidth="1"/>
    <col min="1799" max="1799" width="7.7109375" style="259" bestFit="1" customWidth="1"/>
    <col min="1800" max="1800" width="7" style="259" bestFit="1" customWidth="1"/>
    <col min="1801" max="1803" width="7" style="259" customWidth="1"/>
    <col min="1804" max="1805" width="8.140625" style="259" bestFit="1" customWidth="1"/>
    <col min="1806" max="1806" width="9.42578125" style="259" bestFit="1" customWidth="1"/>
    <col min="1807" max="1807" width="8.42578125" style="259" bestFit="1" customWidth="1"/>
    <col min="1808" max="1808" width="7.7109375" style="259" bestFit="1" customWidth="1"/>
    <col min="1809" max="1809" width="7.42578125" style="259" bestFit="1" customWidth="1"/>
    <col min="1810" max="1810" width="16.28515625" style="259" customWidth="1"/>
    <col min="1811" max="1811" width="16.7109375" style="259" customWidth="1"/>
    <col min="1812" max="2048" width="11.42578125" style="259"/>
    <col min="2049" max="2049" width="24.28515625" style="259" bestFit="1" customWidth="1"/>
    <col min="2050" max="2050" width="47" style="259" bestFit="1" customWidth="1"/>
    <col min="2051" max="2051" width="14.28515625" style="259" bestFit="1" customWidth="1"/>
    <col min="2052" max="2052" width="10.140625" style="259" bestFit="1" customWidth="1"/>
    <col min="2053" max="2053" width="9.42578125" style="259" customWidth="1"/>
    <col min="2054" max="2054" width="9.5703125" style="259" bestFit="1" customWidth="1"/>
    <col min="2055" max="2055" width="7.7109375" style="259" bestFit="1" customWidth="1"/>
    <col min="2056" max="2056" width="7" style="259" bestFit="1" customWidth="1"/>
    <col min="2057" max="2059" width="7" style="259" customWidth="1"/>
    <col min="2060" max="2061" width="8.140625" style="259" bestFit="1" customWidth="1"/>
    <col min="2062" max="2062" width="9.42578125" style="259" bestFit="1" customWidth="1"/>
    <col min="2063" max="2063" width="8.42578125" style="259" bestFit="1" customWidth="1"/>
    <col min="2064" max="2064" width="7.7109375" style="259" bestFit="1" customWidth="1"/>
    <col min="2065" max="2065" width="7.42578125" style="259" bestFit="1" customWidth="1"/>
    <col min="2066" max="2066" width="16.28515625" style="259" customWidth="1"/>
    <col min="2067" max="2067" width="16.7109375" style="259" customWidth="1"/>
    <col min="2068" max="2304" width="11.42578125" style="259"/>
    <col min="2305" max="2305" width="24.28515625" style="259" bestFit="1" customWidth="1"/>
    <col min="2306" max="2306" width="47" style="259" bestFit="1" customWidth="1"/>
    <col min="2307" max="2307" width="14.28515625" style="259" bestFit="1" customWidth="1"/>
    <col min="2308" max="2308" width="10.140625" style="259" bestFit="1" customWidth="1"/>
    <col min="2309" max="2309" width="9.42578125" style="259" customWidth="1"/>
    <col min="2310" max="2310" width="9.5703125" style="259" bestFit="1" customWidth="1"/>
    <col min="2311" max="2311" width="7.7109375" style="259" bestFit="1" customWidth="1"/>
    <col min="2312" max="2312" width="7" style="259" bestFit="1" customWidth="1"/>
    <col min="2313" max="2315" width="7" style="259" customWidth="1"/>
    <col min="2316" max="2317" width="8.140625" style="259" bestFit="1" customWidth="1"/>
    <col min="2318" max="2318" width="9.42578125" style="259" bestFit="1" customWidth="1"/>
    <col min="2319" max="2319" width="8.42578125" style="259" bestFit="1" customWidth="1"/>
    <col min="2320" max="2320" width="7.7109375" style="259" bestFit="1" customWidth="1"/>
    <col min="2321" max="2321" width="7.42578125" style="259" bestFit="1" customWidth="1"/>
    <col min="2322" max="2322" width="16.28515625" style="259" customWidth="1"/>
    <col min="2323" max="2323" width="16.7109375" style="259" customWidth="1"/>
    <col min="2324" max="2560" width="11.42578125" style="259"/>
    <col min="2561" max="2561" width="24.28515625" style="259" bestFit="1" customWidth="1"/>
    <col min="2562" max="2562" width="47" style="259" bestFit="1" customWidth="1"/>
    <col min="2563" max="2563" width="14.28515625" style="259" bestFit="1" customWidth="1"/>
    <col min="2564" max="2564" width="10.140625" style="259" bestFit="1" customWidth="1"/>
    <col min="2565" max="2565" width="9.42578125" style="259" customWidth="1"/>
    <col min="2566" max="2566" width="9.5703125" style="259" bestFit="1" customWidth="1"/>
    <col min="2567" max="2567" width="7.7109375" style="259" bestFit="1" customWidth="1"/>
    <col min="2568" max="2568" width="7" style="259" bestFit="1" customWidth="1"/>
    <col min="2569" max="2571" width="7" style="259" customWidth="1"/>
    <col min="2572" max="2573" width="8.140625" style="259" bestFit="1" customWidth="1"/>
    <col min="2574" max="2574" width="9.42578125" style="259" bestFit="1" customWidth="1"/>
    <col min="2575" max="2575" width="8.42578125" style="259" bestFit="1" customWidth="1"/>
    <col min="2576" max="2576" width="7.7109375" style="259" bestFit="1" customWidth="1"/>
    <col min="2577" max="2577" width="7.42578125" style="259" bestFit="1" customWidth="1"/>
    <col min="2578" max="2578" width="16.28515625" style="259" customWidth="1"/>
    <col min="2579" max="2579" width="16.7109375" style="259" customWidth="1"/>
    <col min="2580" max="2816" width="11.42578125" style="259"/>
    <col min="2817" max="2817" width="24.28515625" style="259" bestFit="1" customWidth="1"/>
    <col min="2818" max="2818" width="47" style="259" bestFit="1" customWidth="1"/>
    <col min="2819" max="2819" width="14.28515625" style="259" bestFit="1" customWidth="1"/>
    <col min="2820" max="2820" width="10.140625" style="259" bestFit="1" customWidth="1"/>
    <col min="2821" max="2821" width="9.42578125" style="259" customWidth="1"/>
    <col min="2822" max="2822" width="9.5703125" style="259" bestFit="1" customWidth="1"/>
    <col min="2823" max="2823" width="7.7109375" style="259" bestFit="1" customWidth="1"/>
    <col min="2824" max="2824" width="7" style="259" bestFit="1" customWidth="1"/>
    <col min="2825" max="2827" width="7" style="259" customWidth="1"/>
    <col min="2828" max="2829" width="8.140625" style="259" bestFit="1" customWidth="1"/>
    <col min="2830" max="2830" width="9.42578125" style="259" bestFit="1" customWidth="1"/>
    <col min="2831" max="2831" width="8.42578125" style="259" bestFit="1" customWidth="1"/>
    <col min="2832" max="2832" width="7.7109375" style="259" bestFit="1" customWidth="1"/>
    <col min="2833" max="2833" width="7.42578125" style="259" bestFit="1" customWidth="1"/>
    <col min="2834" max="2834" width="16.28515625" style="259" customWidth="1"/>
    <col min="2835" max="2835" width="16.7109375" style="259" customWidth="1"/>
    <col min="2836" max="3072" width="11.42578125" style="259"/>
    <col min="3073" max="3073" width="24.28515625" style="259" bestFit="1" customWidth="1"/>
    <col min="3074" max="3074" width="47" style="259" bestFit="1" customWidth="1"/>
    <col min="3075" max="3075" width="14.28515625" style="259" bestFit="1" customWidth="1"/>
    <col min="3076" max="3076" width="10.140625" style="259" bestFit="1" customWidth="1"/>
    <col min="3077" max="3077" width="9.42578125" style="259" customWidth="1"/>
    <col min="3078" max="3078" width="9.5703125" style="259" bestFit="1" customWidth="1"/>
    <col min="3079" max="3079" width="7.7109375" style="259" bestFit="1" customWidth="1"/>
    <col min="3080" max="3080" width="7" style="259" bestFit="1" customWidth="1"/>
    <col min="3081" max="3083" width="7" style="259" customWidth="1"/>
    <col min="3084" max="3085" width="8.140625" style="259" bestFit="1" customWidth="1"/>
    <col min="3086" max="3086" width="9.42578125" style="259" bestFit="1" customWidth="1"/>
    <col min="3087" max="3087" width="8.42578125" style="259" bestFit="1" customWidth="1"/>
    <col min="3088" max="3088" width="7.7109375" style="259" bestFit="1" customWidth="1"/>
    <col min="3089" max="3089" width="7.42578125" style="259" bestFit="1" customWidth="1"/>
    <col min="3090" max="3090" width="16.28515625" style="259" customWidth="1"/>
    <col min="3091" max="3091" width="16.7109375" style="259" customWidth="1"/>
    <col min="3092" max="3328" width="11.42578125" style="259"/>
    <col min="3329" max="3329" width="24.28515625" style="259" bestFit="1" customWidth="1"/>
    <col min="3330" max="3330" width="47" style="259" bestFit="1" customWidth="1"/>
    <col min="3331" max="3331" width="14.28515625" style="259" bestFit="1" customWidth="1"/>
    <col min="3332" max="3332" width="10.140625" style="259" bestFit="1" customWidth="1"/>
    <col min="3333" max="3333" width="9.42578125" style="259" customWidth="1"/>
    <col min="3334" max="3334" width="9.5703125" style="259" bestFit="1" customWidth="1"/>
    <col min="3335" max="3335" width="7.7109375" style="259" bestFit="1" customWidth="1"/>
    <col min="3336" max="3336" width="7" style="259" bestFit="1" customWidth="1"/>
    <col min="3337" max="3339" width="7" style="259" customWidth="1"/>
    <col min="3340" max="3341" width="8.140625" style="259" bestFit="1" customWidth="1"/>
    <col min="3342" max="3342" width="9.42578125" style="259" bestFit="1" customWidth="1"/>
    <col min="3343" max="3343" width="8.42578125" style="259" bestFit="1" customWidth="1"/>
    <col min="3344" max="3344" width="7.7109375" style="259" bestFit="1" customWidth="1"/>
    <col min="3345" max="3345" width="7.42578125" style="259" bestFit="1" customWidth="1"/>
    <col min="3346" max="3346" width="16.28515625" style="259" customWidth="1"/>
    <col min="3347" max="3347" width="16.7109375" style="259" customWidth="1"/>
    <col min="3348" max="3584" width="11.42578125" style="259"/>
    <col min="3585" max="3585" width="24.28515625" style="259" bestFit="1" customWidth="1"/>
    <col min="3586" max="3586" width="47" style="259" bestFit="1" customWidth="1"/>
    <col min="3587" max="3587" width="14.28515625" style="259" bestFit="1" customWidth="1"/>
    <col min="3588" max="3588" width="10.140625" style="259" bestFit="1" customWidth="1"/>
    <col min="3589" max="3589" width="9.42578125" style="259" customWidth="1"/>
    <col min="3590" max="3590" width="9.5703125" style="259" bestFit="1" customWidth="1"/>
    <col min="3591" max="3591" width="7.7109375" style="259" bestFit="1" customWidth="1"/>
    <col min="3592" max="3592" width="7" style="259" bestFit="1" customWidth="1"/>
    <col min="3593" max="3595" width="7" style="259" customWidth="1"/>
    <col min="3596" max="3597" width="8.140625" style="259" bestFit="1" customWidth="1"/>
    <col min="3598" max="3598" width="9.42578125" style="259" bestFit="1" customWidth="1"/>
    <col min="3599" max="3599" width="8.42578125" style="259" bestFit="1" customWidth="1"/>
    <col min="3600" max="3600" width="7.7109375" style="259" bestFit="1" customWidth="1"/>
    <col min="3601" max="3601" width="7.42578125" style="259" bestFit="1" customWidth="1"/>
    <col min="3602" max="3602" width="16.28515625" style="259" customWidth="1"/>
    <col min="3603" max="3603" width="16.7109375" style="259" customWidth="1"/>
    <col min="3604" max="3840" width="11.42578125" style="259"/>
    <col min="3841" max="3841" width="24.28515625" style="259" bestFit="1" customWidth="1"/>
    <col min="3842" max="3842" width="47" style="259" bestFit="1" customWidth="1"/>
    <col min="3843" max="3843" width="14.28515625" style="259" bestFit="1" customWidth="1"/>
    <col min="3844" max="3844" width="10.140625" style="259" bestFit="1" customWidth="1"/>
    <col min="3845" max="3845" width="9.42578125" style="259" customWidth="1"/>
    <col min="3846" max="3846" width="9.5703125" style="259" bestFit="1" customWidth="1"/>
    <col min="3847" max="3847" width="7.7109375" style="259" bestFit="1" customWidth="1"/>
    <col min="3848" max="3848" width="7" style="259" bestFit="1" customWidth="1"/>
    <col min="3849" max="3851" width="7" style="259" customWidth="1"/>
    <col min="3852" max="3853" width="8.140625" style="259" bestFit="1" customWidth="1"/>
    <col min="3854" max="3854" width="9.42578125" style="259" bestFit="1" customWidth="1"/>
    <col min="3855" max="3855" width="8.42578125" style="259" bestFit="1" customWidth="1"/>
    <col min="3856" max="3856" width="7.7109375" style="259" bestFit="1" customWidth="1"/>
    <col min="3857" max="3857" width="7.42578125" style="259" bestFit="1" customWidth="1"/>
    <col min="3858" max="3858" width="16.28515625" style="259" customWidth="1"/>
    <col min="3859" max="3859" width="16.7109375" style="259" customWidth="1"/>
    <col min="3860" max="4096" width="11.42578125" style="259"/>
    <col min="4097" max="4097" width="24.28515625" style="259" bestFit="1" customWidth="1"/>
    <col min="4098" max="4098" width="47" style="259" bestFit="1" customWidth="1"/>
    <col min="4099" max="4099" width="14.28515625" style="259" bestFit="1" customWidth="1"/>
    <col min="4100" max="4100" width="10.140625" style="259" bestFit="1" customWidth="1"/>
    <col min="4101" max="4101" width="9.42578125" style="259" customWidth="1"/>
    <col min="4102" max="4102" width="9.5703125" style="259" bestFit="1" customWidth="1"/>
    <col min="4103" max="4103" width="7.7109375" style="259" bestFit="1" customWidth="1"/>
    <col min="4104" max="4104" width="7" style="259" bestFit="1" customWidth="1"/>
    <col min="4105" max="4107" width="7" style="259" customWidth="1"/>
    <col min="4108" max="4109" width="8.140625" style="259" bestFit="1" customWidth="1"/>
    <col min="4110" max="4110" width="9.42578125" style="259" bestFit="1" customWidth="1"/>
    <col min="4111" max="4111" width="8.42578125" style="259" bestFit="1" customWidth="1"/>
    <col min="4112" max="4112" width="7.7109375" style="259" bestFit="1" customWidth="1"/>
    <col min="4113" max="4113" width="7.42578125" style="259" bestFit="1" customWidth="1"/>
    <col min="4114" max="4114" width="16.28515625" style="259" customWidth="1"/>
    <col min="4115" max="4115" width="16.7109375" style="259" customWidth="1"/>
    <col min="4116" max="4352" width="11.42578125" style="259"/>
    <col min="4353" max="4353" width="24.28515625" style="259" bestFit="1" customWidth="1"/>
    <col min="4354" max="4354" width="47" style="259" bestFit="1" customWidth="1"/>
    <col min="4355" max="4355" width="14.28515625" style="259" bestFit="1" customWidth="1"/>
    <col min="4356" max="4356" width="10.140625" style="259" bestFit="1" customWidth="1"/>
    <col min="4357" max="4357" width="9.42578125" style="259" customWidth="1"/>
    <col min="4358" max="4358" width="9.5703125" style="259" bestFit="1" customWidth="1"/>
    <col min="4359" max="4359" width="7.7109375" style="259" bestFit="1" customWidth="1"/>
    <col min="4360" max="4360" width="7" style="259" bestFit="1" customWidth="1"/>
    <col min="4361" max="4363" width="7" style="259" customWidth="1"/>
    <col min="4364" max="4365" width="8.140625" style="259" bestFit="1" customWidth="1"/>
    <col min="4366" max="4366" width="9.42578125" style="259" bestFit="1" customWidth="1"/>
    <col min="4367" max="4367" width="8.42578125" style="259" bestFit="1" customWidth="1"/>
    <col min="4368" max="4368" width="7.7109375" style="259" bestFit="1" customWidth="1"/>
    <col min="4369" max="4369" width="7.42578125" style="259" bestFit="1" customWidth="1"/>
    <col min="4370" max="4370" width="16.28515625" style="259" customWidth="1"/>
    <col min="4371" max="4371" width="16.7109375" style="259" customWidth="1"/>
    <col min="4372" max="4608" width="11.42578125" style="259"/>
    <col min="4609" max="4609" width="24.28515625" style="259" bestFit="1" customWidth="1"/>
    <col min="4610" max="4610" width="47" style="259" bestFit="1" customWidth="1"/>
    <col min="4611" max="4611" width="14.28515625" style="259" bestFit="1" customWidth="1"/>
    <col min="4612" max="4612" width="10.140625" style="259" bestFit="1" customWidth="1"/>
    <col min="4613" max="4613" width="9.42578125" style="259" customWidth="1"/>
    <col min="4614" max="4614" width="9.5703125" style="259" bestFit="1" customWidth="1"/>
    <col min="4615" max="4615" width="7.7109375" style="259" bestFit="1" customWidth="1"/>
    <col min="4616" max="4616" width="7" style="259" bestFit="1" customWidth="1"/>
    <col min="4617" max="4619" width="7" style="259" customWidth="1"/>
    <col min="4620" max="4621" width="8.140625" style="259" bestFit="1" customWidth="1"/>
    <col min="4622" max="4622" width="9.42578125" style="259" bestFit="1" customWidth="1"/>
    <col min="4623" max="4623" width="8.42578125" style="259" bestFit="1" customWidth="1"/>
    <col min="4624" max="4624" width="7.7109375" style="259" bestFit="1" customWidth="1"/>
    <col min="4625" max="4625" width="7.42578125" style="259" bestFit="1" customWidth="1"/>
    <col min="4626" max="4626" width="16.28515625" style="259" customWidth="1"/>
    <col min="4627" max="4627" width="16.7109375" style="259" customWidth="1"/>
    <col min="4628" max="4864" width="11.42578125" style="259"/>
    <col min="4865" max="4865" width="24.28515625" style="259" bestFit="1" customWidth="1"/>
    <col min="4866" max="4866" width="47" style="259" bestFit="1" customWidth="1"/>
    <col min="4867" max="4867" width="14.28515625" style="259" bestFit="1" customWidth="1"/>
    <col min="4868" max="4868" width="10.140625" style="259" bestFit="1" customWidth="1"/>
    <col min="4869" max="4869" width="9.42578125" style="259" customWidth="1"/>
    <col min="4870" max="4870" width="9.5703125" style="259" bestFit="1" customWidth="1"/>
    <col min="4871" max="4871" width="7.7109375" style="259" bestFit="1" customWidth="1"/>
    <col min="4872" max="4872" width="7" style="259" bestFit="1" customWidth="1"/>
    <col min="4873" max="4875" width="7" style="259" customWidth="1"/>
    <col min="4876" max="4877" width="8.140625" style="259" bestFit="1" customWidth="1"/>
    <col min="4878" max="4878" width="9.42578125" style="259" bestFit="1" customWidth="1"/>
    <col min="4879" max="4879" width="8.42578125" style="259" bestFit="1" customWidth="1"/>
    <col min="4880" max="4880" width="7.7109375" style="259" bestFit="1" customWidth="1"/>
    <col min="4881" max="4881" width="7.42578125" style="259" bestFit="1" customWidth="1"/>
    <col min="4882" max="4882" width="16.28515625" style="259" customWidth="1"/>
    <col min="4883" max="4883" width="16.7109375" style="259" customWidth="1"/>
    <col min="4884" max="5120" width="11.42578125" style="259"/>
    <col min="5121" max="5121" width="24.28515625" style="259" bestFit="1" customWidth="1"/>
    <col min="5122" max="5122" width="47" style="259" bestFit="1" customWidth="1"/>
    <col min="5123" max="5123" width="14.28515625" style="259" bestFit="1" customWidth="1"/>
    <col min="5124" max="5124" width="10.140625" style="259" bestFit="1" customWidth="1"/>
    <col min="5125" max="5125" width="9.42578125" style="259" customWidth="1"/>
    <col min="5126" max="5126" width="9.5703125" style="259" bestFit="1" customWidth="1"/>
    <col min="5127" max="5127" width="7.7109375" style="259" bestFit="1" customWidth="1"/>
    <col min="5128" max="5128" width="7" style="259" bestFit="1" customWidth="1"/>
    <col min="5129" max="5131" width="7" style="259" customWidth="1"/>
    <col min="5132" max="5133" width="8.140625" style="259" bestFit="1" customWidth="1"/>
    <col min="5134" max="5134" width="9.42578125" style="259" bestFit="1" customWidth="1"/>
    <col min="5135" max="5135" width="8.42578125" style="259" bestFit="1" customWidth="1"/>
    <col min="5136" max="5136" width="7.7109375" style="259" bestFit="1" customWidth="1"/>
    <col min="5137" max="5137" width="7.42578125" style="259" bestFit="1" customWidth="1"/>
    <col min="5138" max="5138" width="16.28515625" style="259" customWidth="1"/>
    <col min="5139" max="5139" width="16.7109375" style="259" customWidth="1"/>
    <col min="5140" max="5376" width="11.42578125" style="259"/>
    <col min="5377" max="5377" width="24.28515625" style="259" bestFit="1" customWidth="1"/>
    <col min="5378" max="5378" width="47" style="259" bestFit="1" customWidth="1"/>
    <col min="5379" max="5379" width="14.28515625" style="259" bestFit="1" customWidth="1"/>
    <col min="5380" max="5380" width="10.140625" style="259" bestFit="1" customWidth="1"/>
    <col min="5381" max="5381" width="9.42578125" style="259" customWidth="1"/>
    <col min="5382" max="5382" width="9.5703125" style="259" bestFit="1" customWidth="1"/>
    <col min="5383" max="5383" width="7.7109375" style="259" bestFit="1" customWidth="1"/>
    <col min="5384" max="5384" width="7" style="259" bestFit="1" customWidth="1"/>
    <col min="5385" max="5387" width="7" style="259" customWidth="1"/>
    <col min="5388" max="5389" width="8.140625" style="259" bestFit="1" customWidth="1"/>
    <col min="5390" max="5390" width="9.42578125" style="259" bestFit="1" customWidth="1"/>
    <col min="5391" max="5391" width="8.42578125" style="259" bestFit="1" customWidth="1"/>
    <col min="5392" max="5392" width="7.7109375" style="259" bestFit="1" customWidth="1"/>
    <col min="5393" max="5393" width="7.42578125" style="259" bestFit="1" customWidth="1"/>
    <col min="5394" max="5394" width="16.28515625" style="259" customWidth="1"/>
    <col min="5395" max="5395" width="16.7109375" style="259" customWidth="1"/>
    <col min="5396" max="5632" width="11.42578125" style="259"/>
    <col min="5633" max="5633" width="24.28515625" style="259" bestFit="1" customWidth="1"/>
    <col min="5634" max="5634" width="47" style="259" bestFit="1" customWidth="1"/>
    <col min="5635" max="5635" width="14.28515625" style="259" bestFit="1" customWidth="1"/>
    <col min="5636" max="5636" width="10.140625" style="259" bestFit="1" customWidth="1"/>
    <col min="5637" max="5637" width="9.42578125" style="259" customWidth="1"/>
    <col min="5638" max="5638" width="9.5703125" style="259" bestFit="1" customWidth="1"/>
    <col min="5639" max="5639" width="7.7109375" style="259" bestFit="1" customWidth="1"/>
    <col min="5640" max="5640" width="7" style="259" bestFit="1" customWidth="1"/>
    <col min="5641" max="5643" width="7" style="259" customWidth="1"/>
    <col min="5644" max="5645" width="8.140625" style="259" bestFit="1" customWidth="1"/>
    <col min="5646" max="5646" width="9.42578125" style="259" bestFit="1" customWidth="1"/>
    <col min="5647" max="5647" width="8.42578125" style="259" bestFit="1" customWidth="1"/>
    <col min="5648" max="5648" width="7.7109375" style="259" bestFit="1" customWidth="1"/>
    <col min="5649" max="5649" width="7.42578125" style="259" bestFit="1" customWidth="1"/>
    <col min="5650" max="5650" width="16.28515625" style="259" customWidth="1"/>
    <col min="5651" max="5651" width="16.7109375" style="259" customWidth="1"/>
    <col min="5652" max="5888" width="11.42578125" style="259"/>
    <col min="5889" max="5889" width="24.28515625" style="259" bestFit="1" customWidth="1"/>
    <col min="5890" max="5890" width="47" style="259" bestFit="1" customWidth="1"/>
    <col min="5891" max="5891" width="14.28515625" style="259" bestFit="1" customWidth="1"/>
    <col min="5892" max="5892" width="10.140625" style="259" bestFit="1" customWidth="1"/>
    <col min="5893" max="5893" width="9.42578125" style="259" customWidth="1"/>
    <col min="5894" max="5894" width="9.5703125" style="259" bestFit="1" customWidth="1"/>
    <col min="5895" max="5895" width="7.7109375" style="259" bestFit="1" customWidth="1"/>
    <col min="5896" max="5896" width="7" style="259" bestFit="1" customWidth="1"/>
    <col min="5897" max="5899" width="7" style="259" customWidth="1"/>
    <col min="5900" max="5901" width="8.140625" style="259" bestFit="1" customWidth="1"/>
    <col min="5902" max="5902" width="9.42578125" style="259" bestFit="1" customWidth="1"/>
    <col min="5903" max="5903" width="8.42578125" style="259" bestFit="1" customWidth="1"/>
    <col min="5904" max="5904" width="7.7109375" style="259" bestFit="1" customWidth="1"/>
    <col min="5905" max="5905" width="7.42578125" style="259" bestFit="1" customWidth="1"/>
    <col min="5906" max="5906" width="16.28515625" style="259" customWidth="1"/>
    <col min="5907" max="5907" width="16.7109375" style="259" customWidth="1"/>
    <col min="5908" max="6144" width="11.42578125" style="259"/>
    <col min="6145" max="6145" width="24.28515625" style="259" bestFit="1" customWidth="1"/>
    <col min="6146" max="6146" width="47" style="259" bestFit="1" customWidth="1"/>
    <col min="6147" max="6147" width="14.28515625" style="259" bestFit="1" customWidth="1"/>
    <col min="6148" max="6148" width="10.140625" style="259" bestFit="1" customWidth="1"/>
    <col min="6149" max="6149" width="9.42578125" style="259" customWidth="1"/>
    <col min="6150" max="6150" width="9.5703125" style="259" bestFit="1" customWidth="1"/>
    <col min="6151" max="6151" width="7.7109375" style="259" bestFit="1" customWidth="1"/>
    <col min="6152" max="6152" width="7" style="259" bestFit="1" customWidth="1"/>
    <col min="6153" max="6155" width="7" style="259" customWidth="1"/>
    <col min="6156" max="6157" width="8.140625" style="259" bestFit="1" customWidth="1"/>
    <col min="6158" max="6158" width="9.42578125" style="259" bestFit="1" customWidth="1"/>
    <col min="6159" max="6159" width="8.42578125" style="259" bestFit="1" customWidth="1"/>
    <col min="6160" max="6160" width="7.7109375" style="259" bestFit="1" customWidth="1"/>
    <col min="6161" max="6161" width="7.42578125" style="259" bestFit="1" customWidth="1"/>
    <col min="6162" max="6162" width="16.28515625" style="259" customWidth="1"/>
    <col min="6163" max="6163" width="16.7109375" style="259" customWidth="1"/>
    <col min="6164" max="6400" width="11.42578125" style="259"/>
    <col min="6401" max="6401" width="24.28515625" style="259" bestFit="1" customWidth="1"/>
    <col min="6402" max="6402" width="47" style="259" bestFit="1" customWidth="1"/>
    <col min="6403" max="6403" width="14.28515625" style="259" bestFit="1" customWidth="1"/>
    <col min="6404" max="6404" width="10.140625" style="259" bestFit="1" customWidth="1"/>
    <col min="6405" max="6405" width="9.42578125" style="259" customWidth="1"/>
    <col min="6406" max="6406" width="9.5703125" style="259" bestFit="1" customWidth="1"/>
    <col min="6407" max="6407" width="7.7109375" style="259" bestFit="1" customWidth="1"/>
    <col min="6408" max="6408" width="7" style="259" bestFit="1" customWidth="1"/>
    <col min="6409" max="6411" width="7" style="259" customWidth="1"/>
    <col min="6412" max="6413" width="8.140625" style="259" bestFit="1" customWidth="1"/>
    <col min="6414" max="6414" width="9.42578125" style="259" bestFit="1" customWidth="1"/>
    <col min="6415" max="6415" width="8.42578125" style="259" bestFit="1" customWidth="1"/>
    <col min="6416" max="6416" width="7.7109375" style="259" bestFit="1" customWidth="1"/>
    <col min="6417" max="6417" width="7.42578125" style="259" bestFit="1" customWidth="1"/>
    <col min="6418" max="6418" width="16.28515625" style="259" customWidth="1"/>
    <col min="6419" max="6419" width="16.7109375" style="259" customWidth="1"/>
    <col min="6420" max="6656" width="11.42578125" style="259"/>
    <col min="6657" max="6657" width="24.28515625" style="259" bestFit="1" customWidth="1"/>
    <col min="6658" max="6658" width="47" style="259" bestFit="1" customWidth="1"/>
    <col min="6659" max="6659" width="14.28515625" style="259" bestFit="1" customWidth="1"/>
    <col min="6660" max="6660" width="10.140625" style="259" bestFit="1" customWidth="1"/>
    <col min="6661" max="6661" width="9.42578125" style="259" customWidth="1"/>
    <col min="6662" max="6662" width="9.5703125" style="259" bestFit="1" customWidth="1"/>
    <col min="6663" max="6663" width="7.7109375" style="259" bestFit="1" customWidth="1"/>
    <col min="6664" max="6664" width="7" style="259" bestFit="1" customWidth="1"/>
    <col min="6665" max="6667" width="7" style="259" customWidth="1"/>
    <col min="6668" max="6669" width="8.140625" style="259" bestFit="1" customWidth="1"/>
    <col min="6670" max="6670" width="9.42578125" style="259" bestFit="1" customWidth="1"/>
    <col min="6671" max="6671" width="8.42578125" style="259" bestFit="1" customWidth="1"/>
    <col min="6672" max="6672" width="7.7109375" style="259" bestFit="1" customWidth="1"/>
    <col min="6673" max="6673" width="7.42578125" style="259" bestFit="1" customWidth="1"/>
    <col min="6674" max="6674" width="16.28515625" style="259" customWidth="1"/>
    <col min="6675" max="6675" width="16.7109375" style="259" customWidth="1"/>
    <col min="6676" max="6912" width="11.42578125" style="259"/>
    <col min="6913" max="6913" width="24.28515625" style="259" bestFit="1" customWidth="1"/>
    <col min="6914" max="6914" width="47" style="259" bestFit="1" customWidth="1"/>
    <col min="6915" max="6915" width="14.28515625" style="259" bestFit="1" customWidth="1"/>
    <col min="6916" max="6916" width="10.140625" style="259" bestFit="1" customWidth="1"/>
    <col min="6917" max="6917" width="9.42578125" style="259" customWidth="1"/>
    <col min="6918" max="6918" width="9.5703125" style="259" bestFit="1" customWidth="1"/>
    <col min="6919" max="6919" width="7.7109375" style="259" bestFit="1" customWidth="1"/>
    <col min="6920" max="6920" width="7" style="259" bestFit="1" customWidth="1"/>
    <col min="6921" max="6923" width="7" style="259" customWidth="1"/>
    <col min="6924" max="6925" width="8.140625" style="259" bestFit="1" customWidth="1"/>
    <col min="6926" max="6926" width="9.42578125" style="259" bestFit="1" customWidth="1"/>
    <col min="6927" max="6927" width="8.42578125" style="259" bestFit="1" customWidth="1"/>
    <col min="6928" max="6928" width="7.7109375" style="259" bestFit="1" customWidth="1"/>
    <col min="6929" max="6929" width="7.42578125" style="259" bestFit="1" customWidth="1"/>
    <col min="6930" max="6930" width="16.28515625" style="259" customWidth="1"/>
    <col min="6931" max="6931" width="16.7109375" style="259" customWidth="1"/>
    <col min="6932" max="7168" width="11.42578125" style="259"/>
    <col min="7169" max="7169" width="24.28515625" style="259" bestFit="1" customWidth="1"/>
    <col min="7170" max="7170" width="47" style="259" bestFit="1" customWidth="1"/>
    <col min="7171" max="7171" width="14.28515625" style="259" bestFit="1" customWidth="1"/>
    <col min="7172" max="7172" width="10.140625" style="259" bestFit="1" customWidth="1"/>
    <col min="7173" max="7173" width="9.42578125" style="259" customWidth="1"/>
    <col min="7174" max="7174" width="9.5703125" style="259" bestFit="1" customWidth="1"/>
    <col min="7175" max="7175" width="7.7109375" style="259" bestFit="1" customWidth="1"/>
    <col min="7176" max="7176" width="7" style="259" bestFit="1" customWidth="1"/>
    <col min="7177" max="7179" width="7" style="259" customWidth="1"/>
    <col min="7180" max="7181" width="8.140625" style="259" bestFit="1" customWidth="1"/>
    <col min="7182" max="7182" width="9.42578125" style="259" bestFit="1" customWidth="1"/>
    <col min="7183" max="7183" width="8.42578125" style="259" bestFit="1" customWidth="1"/>
    <col min="7184" max="7184" width="7.7109375" style="259" bestFit="1" customWidth="1"/>
    <col min="7185" max="7185" width="7.42578125" style="259" bestFit="1" customWidth="1"/>
    <col min="7186" max="7186" width="16.28515625" style="259" customWidth="1"/>
    <col min="7187" max="7187" width="16.7109375" style="259" customWidth="1"/>
    <col min="7188" max="7424" width="11.42578125" style="259"/>
    <col min="7425" max="7425" width="24.28515625" style="259" bestFit="1" customWidth="1"/>
    <col min="7426" max="7426" width="47" style="259" bestFit="1" customWidth="1"/>
    <col min="7427" max="7427" width="14.28515625" style="259" bestFit="1" customWidth="1"/>
    <col min="7428" max="7428" width="10.140625" style="259" bestFit="1" customWidth="1"/>
    <col min="7429" max="7429" width="9.42578125" style="259" customWidth="1"/>
    <col min="7430" max="7430" width="9.5703125" style="259" bestFit="1" customWidth="1"/>
    <col min="7431" max="7431" width="7.7109375" style="259" bestFit="1" customWidth="1"/>
    <col min="7432" max="7432" width="7" style="259" bestFit="1" customWidth="1"/>
    <col min="7433" max="7435" width="7" style="259" customWidth="1"/>
    <col min="7436" max="7437" width="8.140625" style="259" bestFit="1" customWidth="1"/>
    <col min="7438" max="7438" width="9.42578125" style="259" bestFit="1" customWidth="1"/>
    <col min="7439" max="7439" width="8.42578125" style="259" bestFit="1" customWidth="1"/>
    <col min="7440" max="7440" width="7.7109375" style="259" bestFit="1" customWidth="1"/>
    <col min="7441" max="7441" width="7.42578125" style="259" bestFit="1" customWidth="1"/>
    <col min="7442" max="7442" width="16.28515625" style="259" customWidth="1"/>
    <col min="7443" max="7443" width="16.7109375" style="259" customWidth="1"/>
    <col min="7444" max="7680" width="11.42578125" style="259"/>
    <col min="7681" max="7681" width="24.28515625" style="259" bestFit="1" customWidth="1"/>
    <col min="7682" max="7682" width="47" style="259" bestFit="1" customWidth="1"/>
    <col min="7683" max="7683" width="14.28515625" style="259" bestFit="1" customWidth="1"/>
    <col min="7684" max="7684" width="10.140625" style="259" bestFit="1" customWidth="1"/>
    <col min="7685" max="7685" width="9.42578125" style="259" customWidth="1"/>
    <col min="7686" max="7686" width="9.5703125" style="259" bestFit="1" customWidth="1"/>
    <col min="7687" max="7687" width="7.7109375" style="259" bestFit="1" customWidth="1"/>
    <col min="7688" max="7688" width="7" style="259" bestFit="1" customWidth="1"/>
    <col min="7689" max="7691" width="7" style="259" customWidth="1"/>
    <col min="7692" max="7693" width="8.140625" style="259" bestFit="1" customWidth="1"/>
    <col min="7694" max="7694" width="9.42578125" style="259" bestFit="1" customWidth="1"/>
    <col min="7695" max="7695" width="8.42578125" style="259" bestFit="1" customWidth="1"/>
    <col min="7696" max="7696" width="7.7109375" style="259" bestFit="1" customWidth="1"/>
    <col min="7697" max="7697" width="7.42578125" style="259" bestFit="1" customWidth="1"/>
    <col min="7698" max="7698" width="16.28515625" style="259" customWidth="1"/>
    <col min="7699" max="7699" width="16.7109375" style="259" customWidth="1"/>
    <col min="7700" max="7936" width="11.42578125" style="259"/>
    <col min="7937" max="7937" width="24.28515625" style="259" bestFit="1" customWidth="1"/>
    <col min="7938" max="7938" width="47" style="259" bestFit="1" customWidth="1"/>
    <col min="7939" max="7939" width="14.28515625" style="259" bestFit="1" customWidth="1"/>
    <col min="7940" max="7940" width="10.140625" style="259" bestFit="1" customWidth="1"/>
    <col min="7941" max="7941" width="9.42578125" style="259" customWidth="1"/>
    <col min="7942" max="7942" width="9.5703125" style="259" bestFit="1" customWidth="1"/>
    <col min="7943" max="7943" width="7.7109375" style="259" bestFit="1" customWidth="1"/>
    <col min="7944" max="7944" width="7" style="259" bestFit="1" customWidth="1"/>
    <col min="7945" max="7947" width="7" style="259" customWidth="1"/>
    <col min="7948" max="7949" width="8.140625" style="259" bestFit="1" customWidth="1"/>
    <col min="7950" max="7950" width="9.42578125" style="259" bestFit="1" customWidth="1"/>
    <col min="7951" max="7951" width="8.42578125" style="259" bestFit="1" customWidth="1"/>
    <col min="7952" max="7952" width="7.7109375" style="259" bestFit="1" customWidth="1"/>
    <col min="7953" max="7953" width="7.42578125" style="259" bestFit="1" customWidth="1"/>
    <col min="7954" max="7954" width="16.28515625" style="259" customWidth="1"/>
    <col min="7955" max="7955" width="16.7109375" style="259" customWidth="1"/>
    <col min="7956" max="8192" width="11.42578125" style="259"/>
    <col min="8193" max="8193" width="24.28515625" style="259" bestFit="1" customWidth="1"/>
    <col min="8194" max="8194" width="47" style="259" bestFit="1" customWidth="1"/>
    <col min="8195" max="8195" width="14.28515625" style="259" bestFit="1" customWidth="1"/>
    <col min="8196" max="8196" width="10.140625" style="259" bestFit="1" customWidth="1"/>
    <col min="8197" max="8197" width="9.42578125" style="259" customWidth="1"/>
    <col min="8198" max="8198" width="9.5703125" style="259" bestFit="1" customWidth="1"/>
    <col min="8199" max="8199" width="7.7109375" style="259" bestFit="1" customWidth="1"/>
    <col min="8200" max="8200" width="7" style="259" bestFit="1" customWidth="1"/>
    <col min="8201" max="8203" width="7" style="259" customWidth="1"/>
    <col min="8204" max="8205" width="8.140625" style="259" bestFit="1" customWidth="1"/>
    <col min="8206" max="8206" width="9.42578125" style="259" bestFit="1" customWidth="1"/>
    <col min="8207" max="8207" width="8.42578125" style="259" bestFit="1" customWidth="1"/>
    <col min="8208" max="8208" width="7.7109375" style="259" bestFit="1" customWidth="1"/>
    <col min="8209" max="8209" width="7.42578125" style="259" bestFit="1" customWidth="1"/>
    <col min="8210" max="8210" width="16.28515625" style="259" customWidth="1"/>
    <col min="8211" max="8211" width="16.7109375" style="259" customWidth="1"/>
    <col min="8212" max="8448" width="11.42578125" style="259"/>
    <col min="8449" max="8449" width="24.28515625" style="259" bestFit="1" customWidth="1"/>
    <col min="8450" max="8450" width="47" style="259" bestFit="1" customWidth="1"/>
    <col min="8451" max="8451" width="14.28515625" style="259" bestFit="1" customWidth="1"/>
    <col min="8452" max="8452" width="10.140625" style="259" bestFit="1" customWidth="1"/>
    <col min="8453" max="8453" width="9.42578125" style="259" customWidth="1"/>
    <col min="8454" max="8454" width="9.5703125" style="259" bestFit="1" customWidth="1"/>
    <col min="8455" max="8455" width="7.7109375" style="259" bestFit="1" customWidth="1"/>
    <col min="8456" max="8456" width="7" style="259" bestFit="1" customWidth="1"/>
    <col min="8457" max="8459" width="7" style="259" customWidth="1"/>
    <col min="8460" max="8461" width="8.140625" style="259" bestFit="1" customWidth="1"/>
    <col min="8462" max="8462" width="9.42578125" style="259" bestFit="1" customWidth="1"/>
    <col min="8463" max="8463" width="8.42578125" style="259" bestFit="1" customWidth="1"/>
    <col min="8464" max="8464" width="7.7109375" style="259" bestFit="1" customWidth="1"/>
    <col min="8465" max="8465" width="7.42578125" style="259" bestFit="1" customWidth="1"/>
    <col min="8466" max="8466" width="16.28515625" style="259" customWidth="1"/>
    <col min="8467" max="8467" width="16.7109375" style="259" customWidth="1"/>
    <col min="8468" max="8704" width="11.42578125" style="259"/>
    <col min="8705" max="8705" width="24.28515625" style="259" bestFit="1" customWidth="1"/>
    <col min="8706" max="8706" width="47" style="259" bestFit="1" customWidth="1"/>
    <col min="8707" max="8707" width="14.28515625" style="259" bestFit="1" customWidth="1"/>
    <col min="8708" max="8708" width="10.140625" style="259" bestFit="1" customWidth="1"/>
    <col min="8709" max="8709" width="9.42578125" style="259" customWidth="1"/>
    <col min="8710" max="8710" width="9.5703125" style="259" bestFit="1" customWidth="1"/>
    <col min="8711" max="8711" width="7.7109375" style="259" bestFit="1" customWidth="1"/>
    <col min="8712" max="8712" width="7" style="259" bestFit="1" customWidth="1"/>
    <col min="8713" max="8715" width="7" style="259" customWidth="1"/>
    <col min="8716" max="8717" width="8.140625" style="259" bestFit="1" customWidth="1"/>
    <col min="8718" max="8718" width="9.42578125" style="259" bestFit="1" customWidth="1"/>
    <col min="8719" max="8719" width="8.42578125" style="259" bestFit="1" customWidth="1"/>
    <col min="8720" max="8720" width="7.7109375" style="259" bestFit="1" customWidth="1"/>
    <col min="8721" max="8721" width="7.42578125" style="259" bestFit="1" customWidth="1"/>
    <col min="8722" max="8722" width="16.28515625" style="259" customWidth="1"/>
    <col min="8723" max="8723" width="16.7109375" style="259" customWidth="1"/>
    <col min="8724" max="8960" width="11.42578125" style="259"/>
    <col min="8961" max="8961" width="24.28515625" style="259" bestFit="1" customWidth="1"/>
    <col min="8962" max="8962" width="47" style="259" bestFit="1" customWidth="1"/>
    <col min="8963" max="8963" width="14.28515625" style="259" bestFit="1" customWidth="1"/>
    <col min="8964" max="8964" width="10.140625" style="259" bestFit="1" customWidth="1"/>
    <col min="8965" max="8965" width="9.42578125" style="259" customWidth="1"/>
    <col min="8966" max="8966" width="9.5703125" style="259" bestFit="1" customWidth="1"/>
    <col min="8967" max="8967" width="7.7109375" style="259" bestFit="1" customWidth="1"/>
    <col min="8968" max="8968" width="7" style="259" bestFit="1" customWidth="1"/>
    <col min="8969" max="8971" width="7" style="259" customWidth="1"/>
    <col min="8972" max="8973" width="8.140625" style="259" bestFit="1" customWidth="1"/>
    <col min="8974" max="8974" width="9.42578125" style="259" bestFit="1" customWidth="1"/>
    <col min="8975" max="8975" width="8.42578125" style="259" bestFit="1" customWidth="1"/>
    <col min="8976" max="8976" width="7.7109375" style="259" bestFit="1" customWidth="1"/>
    <col min="8977" max="8977" width="7.42578125" style="259" bestFit="1" customWidth="1"/>
    <col min="8978" max="8978" width="16.28515625" style="259" customWidth="1"/>
    <col min="8979" max="8979" width="16.7109375" style="259" customWidth="1"/>
    <col min="8980" max="9216" width="11.42578125" style="259"/>
    <col min="9217" max="9217" width="24.28515625" style="259" bestFit="1" customWidth="1"/>
    <col min="9218" max="9218" width="47" style="259" bestFit="1" customWidth="1"/>
    <col min="9219" max="9219" width="14.28515625" style="259" bestFit="1" customWidth="1"/>
    <col min="9220" max="9220" width="10.140625" style="259" bestFit="1" customWidth="1"/>
    <col min="9221" max="9221" width="9.42578125" style="259" customWidth="1"/>
    <col min="9222" max="9222" width="9.5703125" style="259" bestFit="1" customWidth="1"/>
    <col min="9223" max="9223" width="7.7109375" style="259" bestFit="1" customWidth="1"/>
    <col min="9224" max="9224" width="7" style="259" bestFit="1" customWidth="1"/>
    <col min="9225" max="9227" width="7" style="259" customWidth="1"/>
    <col min="9228" max="9229" width="8.140625" style="259" bestFit="1" customWidth="1"/>
    <col min="9230" max="9230" width="9.42578125" style="259" bestFit="1" customWidth="1"/>
    <col min="9231" max="9231" width="8.42578125" style="259" bestFit="1" customWidth="1"/>
    <col min="9232" max="9232" width="7.7109375" style="259" bestFit="1" customWidth="1"/>
    <col min="9233" max="9233" width="7.42578125" style="259" bestFit="1" customWidth="1"/>
    <col min="9234" max="9234" width="16.28515625" style="259" customWidth="1"/>
    <col min="9235" max="9235" width="16.7109375" style="259" customWidth="1"/>
    <col min="9236" max="9472" width="11.42578125" style="259"/>
    <col min="9473" max="9473" width="24.28515625" style="259" bestFit="1" customWidth="1"/>
    <col min="9474" max="9474" width="47" style="259" bestFit="1" customWidth="1"/>
    <col min="9475" max="9475" width="14.28515625" style="259" bestFit="1" customWidth="1"/>
    <col min="9476" max="9476" width="10.140625" style="259" bestFit="1" customWidth="1"/>
    <col min="9477" max="9477" width="9.42578125" style="259" customWidth="1"/>
    <col min="9478" max="9478" width="9.5703125" style="259" bestFit="1" customWidth="1"/>
    <col min="9479" max="9479" width="7.7109375" style="259" bestFit="1" customWidth="1"/>
    <col min="9480" max="9480" width="7" style="259" bestFit="1" customWidth="1"/>
    <col min="9481" max="9483" width="7" style="259" customWidth="1"/>
    <col min="9484" max="9485" width="8.140625" style="259" bestFit="1" customWidth="1"/>
    <col min="9486" max="9486" width="9.42578125" style="259" bestFit="1" customWidth="1"/>
    <col min="9487" max="9487" width="8.42578125" style="259" bestFit="1" customWidth="1"/>
    <col min="9488" max="9488" width="7.7109375" style="259" bestFit="1" customWidth="1"/>
    <col min="9489" max="9489" width="7.42578125" style="259" bestFit="1" customWidth="1"/>
    <col min="9490" max="9490" width="16.28515625" style="259" customWidth="1"/>
    <col min="9491" max="9491" width="16.7109375" style="259" customWidth="1"/>
    <col min="9492" max="9728" width="11.42578125" style="259"/>
    <col min="9729" max="9729" width="24.28515625" style="259" bestFit="1" customWidth="1"/>
    <col min="9730" max="9730" width="47" style="259" bestFit="1" customWidth="1"/>
    <col min="9731" max="9731" width="14.28515625" style="259" bestFit="1" customWidth="1"/>
    <col min="9732" max="9732" width="10.140625" style="259" bestFit="1" customWidth="1"/>
    <col min="9733" max="9733" width="9.42578125" style="259" customWidth="1"/>
    <col min="9734" max="9734" width="9.5703125" style="259" bestFit="1" customWidth="1"/>
    <col min="9735" max="9735" width="7.7109375" style="259" bestFit="1" customWidth="1"/>
    <col min="9736" max="9736" width="7" style="259" bestFit="1" customWidth="1"/>
    <col min="9737" max="9739" width="7" style="259" customWidth="1"/>
    <col min="9740" max="9741" width="8.140625" style="259" bestFit="1" customWidth="1"/>
    <col min="9742" max="9742" width="9.42578125" style="259" bestFit="1" customWidth="1"/>
    <col min="9743" max="9743" width="8.42578125" style="259" bestFit="1" customWidth="1"/>
    <col min="9744" max="9744" width="7.7109375" style="259" bestFit="1" customWidth="1"/>
    <col min="9745" max="9745" width="7.42578125" style="259" bestFit="1" customWidth="1"/>
    <col min="9746" max="9746" width="16.28515625" style="259" customWidth="1"/>
    <col min="9747" max="9747" width="16.7109375" style="259" customWidth="1"/>
    <col min="9748" max="9984" width="11.42578125" style="259"/>
    <col min="9985" max="9985" width="24.28515625" style="259" bestFit="1" customWidth="1"/>
    <col min="9986" max="9986" width="47" style="259" bestFit="1" customWidth="1"/>
    <col min="9987" max="9987" width="14.28515625" style="259" bestFit="1" customWidth="1"/>
    <col min="9988" max="9988" width="10.140625" style="259" bestFit="1" customWidth="1"/>
    <col min="9989" max="9989" width="9.42578125" style="259" customWidth="1"/>
    <col min="9990" max="9990" width="9.5703125" style="259" bestFit="1" customWidth="1"/>
    <col min="9991" max="9991" width="7.7109375" style="259" bestFit="1" customWidth="1"/>
    <col min="9992" max="9992" width="7" style="259" bestFit="1" customWidth="1"/>
    <col min="9993" max="9995" width="7" style="259" customWidth="1"/>
    <col min="9996" max="9997" width="8.140625" style="259" bestFit="1" customWidth="1"/>
    <col min="9998" max="9998" width="9.42578125" style="259" bestFit="1" customWidth="1"/>
    <col min="9999" max="9999" width="8.42578125" style="259" bestFit="1" customWidth="1"/>
    <col min="10000" max="10000" width="7.7109375" style="259" bestFit="1" customWidth="1"/>
    <col min="10001" max="10001" width="7.42578125" style="259" bestFit="1" customWidth="1"/>
    <col min="10002" max="10002" width="16.28515625" style="259" customWidth="1"/>
    <col min="10003" max="10003" width="16.7109375" style="259" customWidth="1"/>
    <col min="10004" max="10240" width="11.42578125" style="259"/>
    <col min="10241" max="10241" width="24.28515625" style="259" bestFit="1" customWidth="1"/>
    <col min="10242" max="10242" width="47" style="259" bestFit="1" customWidth="1"/>
    <col min="10243" max="10243" width="14.28515625" style="259" bestFit="1" customWidth="1"/>
    <col min="10244" max="10244" width="10.140625" style="259" bestFit="1" customWidth="1"/>
    <col min="10245" max="10245" width="9.42578125" style="259" customWidth="1"/>
    <col min="10246" max="10246" width="9.5703125" style="259" bestFit="1" customWidth="1"/>
    <col min="10247" max="10247" width="7.7109375" style="259" bestFit="1" customWidth="1"/>
    <col min="10248" max="10248" width="7" style="259" bestFit="1" customWidth="1"/>
    <col min="10249" max="10251" width="7" style="259" customWidth="1"/>
    <col min="10252" max="10253" width="8.140625" style="259" bestFit="1" customWidth="1"/>
    <col min="10254" max="10254" width="9.42578125" style="259" bestFit="1" customWidth="1"/>
    <col min="10255" max="10255" width="8.42578125" style="259" bestFit="1" customWidth="1"/>
    <col min="10256" max="10256" width="7.7109375" style="259" bestFit="1" customWidth="1"/>
    <col min="10257" max="10257" width="7.42578125" style="259" bestFit="1" customWidth="1"/>
    <col min="10258" max="10258" width="16.28515625" style="259" customWidth="1"/>
    <col min="10259" max="10259" width="16.7109375" style="259" customWidth="1"/>
    <col min="10260" max="10496" width="11.42578125" style="259"/>
    <col min="10497" max="10497" width="24.28515625" style="259" bestFit="1" customWidth="1"/>
    <col min="10498" max="10498" width="47" style="259" bestFit="1" customWidth="1"/>
    <col min="10499" max="10499" width="14.28515625" style="259" bestFit="1" customWidth="1"/>
    <col min="10500" max="10500" width="10.140625" style="259" bestFit="1" customWidth="1"/>
    <col min="10501" max="10501" width="9.42578125" style="259" customWidth="1"/>
    <col min="10502" max="10502" width="9.5703125" style="259" bestFit="1" customWidth="1"/>
    <col min="10503" max="10503" width="7.7109375" style="259" bestFit="1" customWidth="1"/>
    <col min="10504" max="10504" width="7" style="259" bestFit="1" customWidth="1"/>
    <col min="10505" max="10507" width="7" style="259" customWidth="1"/>
    <col min="10508" max="10509" width="8.140625" style="259" bestFit="1" customWidth="1"/>
    <col min="10510" max="10510" width="9.42578125" style="259" bestFit="1" customWidth="1"/>
    <col min="10511" max="10511" width="8.42578125" style="259" bestFit="1" customWidth="1"/>
    <col min="10512" max="10512" width="7.7109375" style="259" bestFit="1" customWidth="1"/>
    <col min="10513" max="10513" width="7.42578125" style="259" bestFit="1" customWidth="1"/>
    <col min="10514" max="10514" width="16.28515625" style="259" customWidth="1"/>
    <col min="10515" max="10515" width="16.7109375" style="259" customWidth="1"/>
    <col min="10516" max="10752" width="11.42578125" style="259"/>
    <col min="10753" max="10753" width="24.28515625" style="259" bestFit="1" customWidth="1"/>
    <col min="10754" max="10754" width="47" style="259" bestFit="1" customWidth="1"/>
    <col min="10755" max="10755" width="14.28515625" style="259" bestFit="1" customWidth="1"/>
    <col min="10756" max="10756" width="10.140625" style="259" bestFit="1" customWidth="1"/>
    <col min="10757" max="10757" width="9.42578125" style="259" customWidth="1"/>
    <col min="10758" max="10758" width="9.5703125" style="259" bestFit="1" customWidth="1"/>
    <col min="10759" max="10759" width="7.7109375" style="259" bestFit="1" customWidth="1"/>
    <col min="10760" max="10760" width="7" style="259" bestFit="1" customWidth="1"/>
    <col min="10761" max="10763" width="7" style="259" customWidth="1"/>
    <col min="10764" max="10765" width="8.140625" style="259" bestFit="1" customWidth="1"/>
    <col min="10766" max="10766" width="9.42578125" style="259" bestFit="1" customWidth="1"/>
    <col min="10767" max="10767" width="8.42578125" style="259" bestFit="1" customWidth="1"/>
    <col min="10768" max="10768" width="7.7109375" style="259" bestFit="1" customWidth="1"/>
    <col min="10769" max="10769" width="7.42578125" style="259" bestFit="1" customWidth="1"/>
    <col min="10770" max="10770" width="16.28515625" style="259" customWidth="1"/>
    <col min="10771" max="10771" width="16.7109375" style="259" customWidth="1"/>
    <col min="10772" max="11008" width="11.42578125" style="259"/>
    <col min="11009" max="11009" width="24.28515625" style="259" bestFit="1" customWidth="1"/>
    <col min="11010" max="11010" width="47" style="259" bestFit="1" customWidth="1"/>
    <col min="11011" max="11011" width="14.28515625" style="259" bestFit="1" customWidth="1"/>
    <col min="11012" max="11012" width="10.140625" style="259" bestFit="1" customWidth="1"/>
    <col min="11013" max="11013" width="9.42578125" style="259" customWidth="1"/>
    <col min="11014" max="11014" width="9.5703125" style="259" bestFit="1" customWidth="1"/>
    <col min="11015" max="11015" width="7.7109375" style="259" bestFit="1" customWidth="1"/>
    <col min="11016" max="11016" width="7" style="259" bestFit="1" customWidth="1"/>
    <col min="11017" max="11019" width="7" style="259" customWidth="1"/>
    <col min="11020" max="11021" width="8.140625" style="259" bestFit="1" customWidth="1"/>
    <col min="11022" max="11022" width="9.42578125" style="259" bestFit="1" customWidth="1"/>
    <col min="11023" max="11023" width="8.42578125" style="259" bestFit="1" customWidth="1"/>
    <col min="11024" max="11024" width="7.7109375" style="259" bestFit="1" customWidth="1"/>
    <col min="11025" max="11025" width="7.42578125" style="259" bestFit="1" customWidth="1"/>
    <col min="11026" max="11026" width="16.28515625" style="259" customWidth="1"/>
    <col min="11027" max="11027" width="16.7109375" style="259" customWidth="1"/>
    <col min="11028" max="11264" width="11.42578125" style="259"/>
    <col min="11265" max="11265" width="24.28515625" style="259" bestFit="1" customWidth="1"/>
    <col min="11266" max="11266" width="47" style="259" bestFit="1" customWidth="1"/>
    <col min="11267" max="11267" width="14.28515625" style="259" bestFit="1" customWidth="1"/>
    <col min="11268" max="11268" width="10.140625" style="259" bestFit="1" customWidth="1"/>
    <col min="11269" max="11269" width="9.42578125" style="259" customWidth="1"/>
    <col min="11270" max="11270" width="9.5703125" style="259" bestFit="1" customWidth="1"/>
    <col min="11271" max="11271" width="7.7109375" style="259" bestFit="1" customWidth="1"/>
    <col min="11272" max="11272" width="7" style="259" bestFit="1" customWidth="1"/>
    <col min="11273" max="11275" width="7" style="259" customWidth="1"/>
    <col min="11276" max="11277" width="8.140625" style="259" bestFit="1" customWidth="1"/>
    <col min="11278" max="11278" width="9.42578125" style="259" bestFit="1" customWidth="1"/>
    <col min="11279" max="11279" width="8.42578125" style="259" bestFit="1" customWidth="1"/>
    <col min="11280" max="11280" width="7.7109375" style="259" bestFit="1" customWidth="1"/>
    <col min="11281" max="11281" width="7.42578125" style="259" bestFit="1" customWidth="1"/>
    <col min="11282" max="11282" width="16.28515625" style="259" customWidth="1"/>
    <col min="11283" max="11283" width="16.7109375" style="259" customWidth="1"/>
    <col min="11284" max="11520" width="11.42578125" style="259"/>
    <col min="11521" max="11521" width="24.28515625" style="259" bestFit="1" customWidth="1"/>
    <col min="11522" max="11522" width="47" style="259" bestFit="1" customWidth="1"/>
    <col min="11523" max="11523" width="14.28515625" style="259" bestFit="1" customWidth="1"/>
    <col min="11524" max="11524" width="10.140625" style="259" bestFit="1" customWidth="1"/>
    <col min="11525" max="11525" width="9.42578125" style="259" customWidth="1"/>
    <col min="11526" max="11526" width="9.5703125" style="259" bestFit="1" customWidth="1"/>
    <col min="11527" max="11527" width="7.7109375" style="259" bestFit="1" customWidth="1"/>
    <col min="11528" max="11528" width="7" style="259" bestFit="1" customWidth="1"/>
    <col min="11529" max="11531" width="7" style="259" customWidth="1"/>
    <col min="11532" max="11533" width="8.140625" style="259" bestFit="1" customWidth="1"/>
    <col min="11534" max="11534" width="9.42578125" style="259" bestFit="1" customWidth="1"/>
    <col min="11535" max="11535" width="8.42578125" style="259" bestFit="1" customWidth="1"/>
    <col min="11536" max="11536" width="7.7109375" style="259" bestFit="1" customWidth="1"/>
    <col min="11537" max="11537" width="7.42578125" style="259" bestFit="1" customWidth="1"/>
    <col min="11538" max="11538" width="16.28515625" style="259" customWidth="1"/>
    <col min="11539" max="11539" width="16.7109375" style="259" customWidth="1"/>
    <col min="11540" max="11776" width="11.42578125" style="259"/>
    <col min="11777" max="11777" width="24.28515625" style="259" bestFit="1" customWidth="1"/>
    <col min="11778" max="11778" width="47" style="259" bestFit="1" customWidth="1"/>
    <col min="11779" max="11779" width="14.28515625" style="259" bestFit="1" customWidth="1"/>
    <col min="11780" max="11780" width="10.140625" style="259" bestFit="1" customWidth="1"/>
    <col min="11781" max="11781" width="9.42578125" style="259" customWidth="1"/>
    <col min="11782" max="11782" width="9.5703125" style="259" bestFit="1" customWidth="1"/>
    <col min="11783" max="11783" width="7.7109375" style="259" bestFit="1" customWidth="1"/>
    <col min="11784" max="11784" width="7" style="259" bestFit="1" customWidth="1"/>
    <col min="11785" max="11787" width="7" style="259" customWidth="1"/>
    <col min="11788" max="11789" width="8.140625" style="259" bestFit="1" customWidth="1"/>
    <col min="11790" max="11790" width="9.42578125" style="259" bestFit="1" customWidth="1"/>
    <col min="11791" max="11791" width="8.42578125" style="259" bestFit="1" customWidth="1"/>
    <col min="11792" max="11792" width="7.7109375" style="259" bestFit="1" customWidth="1"/>
    <col min="11793" max="11793" width="7.42578125" style="259" bestFit="1" customWidth="1"/>
    <col min="11794" max="11794" width="16.28515625" style="259" customWidth="1"/>
    <col min="11795" max="11795" width="16.7109375" style="259" customWidth="1"/>
    <col min="11796" max="12032" width="11.42578125" style="259"/>
    <col min="12033" max="12033" width="24.28515625" style="259" bestFit="1" customWidth="1"/>
    <col min="12034" max="12034" width="47" style="259" bestFit="1" customWidth="1"/>
    <col min="12035" max="12035" width="14.28515625" style="259" bestFit="1" customWidth="1"/>
    <col min="12036" max="12036" width="10.140625" style="259" bestFit="1" customWidth="1"/>
    <col min="12037" max="12037" width="9.42578125" style="259" customWidth="1"/>
    <col min="12038" max="12038" width="9.5703125" style="259" bestFit="1" customWidth="1"/>
    <col min="12039" max="12039" width="7.7109375" style="259" bestFit="1" customWidth="1"/>
    <col min="12040" max="12040" width="7" style="259" bestFit="1" customWidth="1"/>
    <col min="12041" max="12043" width="7" style="259" customWidth="1"/>
    <col min="12044" max="12045" width="8.140625" style="259" bestFit="1" customWidth="1"/>
    <col min="12046" max="12046" width="9.42578125" style="259" bestFit="1" customWidth="1"/>
    <col min="12047" max="12047" width="8.42578125" style="259" bestFit="1" customWidth="1"/>
    <col min="12048" max="12048" width="7.7109375" style="259" bestFit="1" customWidth="1"/>
    <col min="12049" max="12049" width="7.42578125" style="259" bestFit="1" customWidth="1"/>
    <col min="12050" max="12050" width="16.28515625" style="259" customWidth="1"/>
    <col min="12051" max="12051" width="16.7109375" style="259" customWidth="1"/>
    <col min="12052" max="12288" width="11.42578125" style="259"/>
    <col min="12289" max="12289" width="24.28515625" style="259" bestFit="1" customWidth="1"/>
    <col min="12290" max="12290" width="47" style="259" bestFit="1" customWidth="1"/>
    <col min="12291" max="12291" width="14.28515625" style="259" bestFit="1" customWidth="1"/>
    <col min="12292" max="12292" width="10.140625" style="259" bestFit="1" customWidth="1"/>
    <col min="12293" max="12293" width="9.42578125" style="259" customWidth="1"/>
    <col min="12294" max="12294" width="9.5703125" style="259" bestFit="1" customWidth="1"/>
    <col min="12295" max="12295" width="7.7109375" style="259" bestFit="1" customWidth="1"/>
    <col min="12296" max="12296" width="7" style="259" bestFit="1" customWidth="1"/>
    <col min="12297" max="12299" width="7" style="259" customWidth="1"/>
    <col min="12300" max="12301" width="8.140625" style="259" bestFit="1" customWidth="1"/>
    <col min="12302" max="12302" width="9.42578125" style="259" bestFit="1" customWidth="1"/>
    <col min="12303" max="12303" width="8.42578125" style="259" bestFit="1" customWidth="1"/>
    <col min="12304" max="12304" width="7.7109375" style="259" bestFit="1" customWidth="1"/>
    <col min="12305" max="12305" width="7.42578125" style="259" bestFit="1" customWidth="1"/>
    <col min="12306" max="12306" width="16.28515625" style="259" customWidth="1"/>
    <col min="12307" max="12307" width="16.7109375" style="259" customWidth="1"/>
    <col min="12308" max="12544" width="11.42578125" style="259"/>
    <col min="12545" max="12545" width="24.28515625" style="259" bestFit="1" customWidth="1"/>
    <col min="12546" max="12546" width="47" style="259" bestFit="1" customWidth="1"/>
    <col min="12547" max="12547" width="14.28515625" style="259" bestFit="1" customWidth="1"/>
    <col min="12548" max="12548" width="10.140625" style="259" bestFit="1" customWidth="1"/>
    <col min="12549" max="12549" width="9.42578125" style="259" customWidth="1"/>
    <col min="12550" max="12550" width="9.5703125" style="259" bestFit="1" customWidth="1"/>
    <col min="12551" max="12551" width="7.7109375" style="259" bestFit="1" customWidth="1"/>
    <col min="12552" max="12552" width="7" style="259" bestFit="1" customWidth="1"/>
    <col min="12553" max="12555" width="7" style="259" customWidth="1"/>
    <col min="12556" max="12557" width="8.140625" style="259" bestFit="1" customWidth="1"/>
    <col min="12558" max="12558" width="9.42578125" style="259" bestFit="1" customWidth="1"/>
    <col min="12559" max="12559" width="8.42578125" style="259" bestFit="1" customWidth="1"/>
    <col min="12560" max="12560" width="7.7109375" style="259" bestFit="1" customWidth="1"/>
    <col min="12561" max="12561" width="7.42578125" style="259" bestFit="1" customWidth="1"/>
    <col min="12562" max="12562" width="16.28515625" style="259" customWidth="1"/>
    <col min="12563" max="12563" width="16.7109375" style="259" customWidth="1"/>
    <col min="12564" max="12800" width="11.42578125" style="259"/>
    <col min="12801" max="12801" width="24.28515625" style="259" bestFit="1" customWidth="1"/>
    <col min="12802" max="12802" width="47" style="259" bestFit="1" customWidth="1"/>
    <col min="12803" max="12803" width="14.28515625" style="259" bestFit="1" customWidth="1"/>
    <col min="12804" max="12804" width="10.140625" style="259" bestFit="1" customWidth="1"/>
    <col min="12805" max="12805" width="9.42578125" style="259" customWidth="1"/>
    <col min="12806" max="12806" width="9.5703125" style="259" bestFit="1" customWidth="1"/>
    <col min="12807" max="12807" width="7.7109375" style="259" bestFit="1" customWidth="1"/>
    <col min="12808" max="12808" width="7" style="259" bestFit="1" customWidth="1"/>
    <col min="12809" max="12811" width="7" style="259" customWidth="1"/>
    <col min="12812" max="12813" width="8.140625" style="259" bestFit="1" customWidth="1"/>
    <col min="12814" max="12814" width="9.42578125" style="259" bestFit="1" customWidth="1"/>
    <col min="12815" max="12815" width="8.42578125" style="259" bestFit="1" customWidth="1"/>
    <col min="12816" max="12816" width="7.7109375" style="259" bestFit="1" customWidth="1"/>
    <col min="12817" max="12817" width="7.42578125" style="259" bestFit="1" customWidth="1"/>
    <col min="12818" max="12818" width="16.28515625" style="259" customWidth="1"/>
    <col min="12819" max="12819" width="16.7109375" style="259" customWidth="1"/>
    <col min="12820" max="13056" width="11.42578125" style="259"/>
    <col min="13057" max="13057" width="24.28515625" style="259" bestFit="1" customWidth="1"/>
    <col min="13058" max="13058" width="47" style="259" bestFit="1" customWidth="1"/>
    <col min="13059" max="13059" width="14.28515625" style="259" bestFit="1" customWidth="1"/>
    <col min="13060" max="13060" width="10.140625" style="259" bestFit="1" customWidth="1"/>
    <col min="13061" max="13061" width="9.42578125" style="259" customWidth="1"/>
    <col min="13062" max="13062" width="9.5703125" style="259" bestFit="1" customWidth="1"/>
    <col min="13063" max="13063" width="7.7109375" style="259" bestFit="1" customWidth="1"/>
    <col min="13064" max="13064" width="7" style="259" bestFit="1" customWidth="1"/>
    <col min="13065" max="13067" width="7" style="259" customWidth="1"/>
    <col min="13068" max="13069" width="8.140625" style="259" bestFit="1" customWidth="1"/>
    <col min="13070" max="13070" width="9.42578125" style="259" bestFit="1" customWidth="1"/>
    <col min="13071" max="13071" width="8.42578125" style="259" bestFit="1" customWidth="1"/>
    <col min="13072" max="13072" width="7.7109375" style="259" bestFit="1" customWidth="1"/>
    <col min="13073" max="13073" width="7.42578125" style="259" bestFit="1" customWidth="1"/>
    <col min="13074" max="13074" width="16.28515625" style="259" customWidth="1"/>
    <col min="13075" max="13075" width="16.7109375" style="259" customWidth="1"/>
    <col min="13076" max="13312" width="11.42578125" style="259"/>
    <col min="13313" max="13313" width="24.28515625" style="259" bestFit="1" customWidth="1"/>
    <col min="13314" max="13314" width="47" style="259" bestFit="1" customWidth="1"/>
    <col min="13315" max="13315" width="14.28515625" style="259" bestFit="1" customWidth="1"/>
    <col min="13316" max="13316" width="10.140625" style="259" bestFit="1" customWidth="1"/>
    <col min="13317" max="13317" width="9.42578125" style="259" customWidth="1"/>
    <col min="13318" max="13318" width="9.5703125" style="259" bestFit="1" customWidth="1"/>
    <col min="13319" max="13319" width="7.7109375" style="259" bestFit="1" customWidth="1"/>
    <col min="13320" max="13320" width="7" style="259" bestFit="1" customWidth="1"/>
    <col min="13321" max="13323" width="7" style="259" customWidth="1"/>
    <col min="13324" max="13325" width="8.140625" style="259" bestFit="1" customWidth="1"/>
    <col min="13326" max="13326" width="9.42578125" style="259" bestFit="1" customWidth="1"/>
    <col min="13327" max="13327" width="8.42578125" style="259" bestFit="1" customWidth="1"/>
    <col min="13328" max="13328" width="7.7109375" style="259" bestFit="1" customWidth="1"/>
    <col min="13329" max="13329" width="7.42578125" style="259" bestFit="1" customWidth="1"/>
    <col min="13330" max="13330" width="16.28515625" style="259" customWidth="1"/>
    <col min="13331" max="13331" width="16.7109375" style="259" customWidth="1"/>
    <col min="13332" max="13568" width="11.42578125" style="259"/>
    <col min="13569" max="13569" width="24.28515625" style="259" bestFit="1" customWidth="1"/>
    <col min="13570" max="13570" width="47" style="259" bestFit="1" customWidth="1"/>
    <col min="13571" max="13571" width="14.28515625" style="259" bestFit="1" customWidth="1"/>
    <col min="13572" max="13572" width="10.140625" style="259" bestFit="1" customWidth="1"/>
    <col min="13573" max="13573" width="9.42578125" style="259" customWidth="1"/>
    <col min="13574" max="13574" width="9.5703125" style="259" bestFit="1" customWidth="1"/>
    <col min="13575" max="13575" width="7.7109375" style="259" bestFit="1" customWidth="1"/>
    <col min="13576" max="13576" width="7" style="259" bestFit="1" customWidth="1"/>
    <col min="13577" max="13579" width="7" style="259" customWidth="1"/>
    <col min="13580" max="13581" width="8.140625" style="259" bestFit="1" customWidth="1"/>
    <col min="13582" max="13582" width="9.42578125" style="259" bestFit="1" customWidth="1"/>
    <col min="13583" max="13583" width="8.42578125" style="259" bestFit="1" customWidth="1"/>
    <col min="13584" max="13584" width="7.7109375" style="259" bestFit="1" customWidth="1"/>
    <col min="13585" max="13585" width="7.42578125" style="259" bestFit="1" customWidth="1"/>
    <col min="13586" max="13586" width="16.28515625" style="259" customWidth="1"/>
    <col min="13587" max="13587" width="16.7109375" style="259" customWidth="1"/>
    <col min="13588" max="13824" width="11.42578125" style="259"/>
    <col min="13825" max="13825" width="24.28515625" style="259" bestFit="1" customWidth="1"/>
    <col min="13826" max="13826" width="47" style="259" bestFit="1" customWidth="1"/>
    <col min="13827" max="13827" width="14.28515625" style="259" bestFit="1" customWidth="1"/>
    <col min="13828" max="13828" width="10.140625" style="259" bestFit="1" customWidth="1"/>
    <col min="13829" max="13829" width="9.42578125" style="259" customWidth="1"/>
    <col min="13830" max="13830" width="9.5703125" style="259" bestFit="1" customWidth="1"/>
    <col min="13831" max="13831" width="7.7109375" style="259" bestFit="1" customWidth="1"/>
    <col min="13832" max="13832" width="7" style="259" bestFit="1" customWidth="1"/>
    <col min="13833" max="13835" width="7" style="259" customWidth="1"/>
    <col min="13836" max="13837" width="8.140625" style="259" bestFit="1" customWidth="1"/>
    <col min="13838" max="13838" width="9.42578125" style="259" bestFit="1" customWidth="1"/>
    <col min="13839" max="13839" width="8.42578125" style="259" bestFit="1" customWidth="1"/>
    <col min="13840" max="13840" width="7.7109375" style="259" bestFit="1" customWidth="1"/>
    <col min="13841" max="13841" width="7.42578125" style="259" bestFit="1" customWidth="1"/>
    <col min="13842" max="13842" width="16.28515625" style="259" customWidth="1"/>
    <col min="13843" max="13843" width="16.7109375" style="259" customWidth="1"/>
    <col min="13844" max="14080" width="11.42578125" style="259"/>
    <col min="14081" max="14081" width="24.28515625" style="259" bestFit="1" customWidth="1"/>
    <col min="14082" max="14082" width="47" style="259" bestFit="1" customWidth="1"/>
    <col min="14083" max="14083" width="14.28515625" style="259" bestFit="1" customWidth="1"/>
    <col min="14084" max="14084" width="10.140625" style="259" bestFit="1" customWidth="1"/>
    <col min="14085" max="14085" width="9.42578125" style="259" customWidth="1"/>
    <col min="14086" max="14086" width="9.5703125" style="259" bestFit="1" customWidth="1"/>
    <col min="14087" max="14087" width="7.7109375" style="259" bestFit="1" customWidth="1"/>
    <col min="14088" max="14088" width="7" style="259" bestFit="1" customWidth="1"/>
    <col min="14089" max="14091" width="7" style="259" customWidth="1"/>
    <col min="14092" max="14093" width="8.140625" style="259" bestFit="1" customWidth="1"/>
    <col min="14094" max="14094" width="9.42578125" style="259" bestFit="1" customWidth="1"/>
    <col min="14095" max="14095" width="8.42578125" style="259" bestFit="1" customWidth="1"/>
    <col min="14096" max="14096" width="7.7109375" style="259" bestFit="1" customWidth="1"/>
    <col min="14097" max="14097" width="7.42578125" style="259" bestFit="1" customWidth="1"/>
    <col min="14098" max="14098" width="16.28515625" style="259" customWidth="1"/>
    <col min="14099" max="14099" width="16.7109375" style="259" customWidth="1"/>
    <col min="14100" max="14336" width="11.42578125" style="259"/>
    <col min="14337" max="14337" width="24.28515625" style="259" bestFit="1" customWidth="1"/>
    <col min="14338" max="14338" width="47" style="259" bestFit="1" customWidth="1"/>
    <col min="14339" max="14339" width="14.28515625" style="259" bestFit="1" customWidth="1"/>
    <col min="14340" max="14340" width="10.140625" style="259" bestFit="1" customWidth="1"/>
    <col min="14341" max="14341" width="9.42578125" style="259" customWidth="1"/>
    <col min="14342" max="14342" width="9.5703125" style="259" bestFit="1" customWidth="1"/>
    <col min="14343" max="14343" width="7.7109375" style="259" bestFit="1" customWidth="1"/>
    <col min="14344" max="14344" width="7" style="259" bestFit="1" customWidth="1"/>
    <col min="14345" max="14347" width="7" style="259" customWidth="1"/>
    <col min="14348" max="14349" width="8.140625" style="259" bestFit="1" customWidth="1"/>
    <col min="14350" max="14350" width="9.42578125" style="259" bestFit="1" customWidth="1"/>
    <col min="14351" max="14351" width="8.42578125" style="259" bestFit="1" customWidth="1"/>
    <col min="14352" max="14352" width="7.7109375" style="259" bestFit="1" customWidth="1"/>
    <col min="14353" max="14353" width="7.42578125" style="259" bestFit="1" customWidth="1"/>
    <col min="14354" max="14354" width="16.28515625" style="259" customWidth="1"/>
    <col min="14355" max="14355" width="16.7109375" style="259" customWidth="1"/>
    <col min="14356" max="14592" width="11.42578125" style="259"/>
    <col min="14593" max="14593" width="24.28515625" style="259" bestFit="1" customWidth="1"/>
    <col min="14594" max="14594" width="47" style="259" bestFit="1" customWidth="1"/>
    <col min="14595" max="14595" width="14.28515625" style="259" bestFit="1" customWidth="1"/>
    <col min="14596" max="14596" width="10.140625" style="259" bestFit="1" customWidth="1"/>
    <col min="14597" max="14597" width="9.42578125" style="259" customWidth="1"/>
    <col min="14598" max="14598" width="9.5703125" style="259" bestFit="1" customWidth="1"/>
    <col min="14599" max="14599" width="7.7109375" style="259" bestFit="1" customWidth="1"/>
    <col min="14600" max="14600" width="7" style="259" bestFit="1" customWidth="1"/>
    <col min="14601" max="14603" width="7" style="259" customWidth="1"/>
    <col min="14604" max="14605" width="8.140625" style="259" bestFit="1" customWidth="1"/>
    <col min="14606" max="14606" width="9.42578125" style="259" bestFit="1" customWidth="1"/>
    <col min="14607" max="14607" width="8.42578125" style="259" bestFit="1" customWidth="1"/>
    <col min="14608" max="14608" width="7.7109375" style="259" bestFit="1" customWidth="1"/>
    <col min="14609" max="14609" width="7.42578125" style="259" bestFit="1" customWidth="1"/>
    <col min="14610" max="14610" width="16.28515625" style="259" customWidth="1"/>
    <col min="14611" max="14611" width="16.7109375" style="259" customWidth="1"/>
    <col min="14612" max="14848" width="11.42578125" style="259"/>
    <col min="14849" max="14849" width="24.28515625" style="259" bestFit="1" customWidth="1"/>
    <col min="14850" max="14850" width="47" style="259" bestFit="1" customWidth="1"/>
    <col min="14851" max="14851" width="14.28515625" style="259" bestFit="1" customWidth="1"/>
    <col min="14852" max="14852" width="10.140625" style="259" bestFit="1" customWidth="1"/>
    <col min="14853" max="14853" width="9.42578125" style="259" customWidth="1"/>
    <col min="14854" max="14854" width="9.5703125" style="259" bestFit="1" customWidth="1"/>
    <col min="14855" max="14855" width="7.7109375" style="259" bestFit="1" customWidth="1"/>
    <col min="14856" max="14856" width="7" style="259" bestFit="1" customWidth="1"/>
    <col min="14857" max="14859" width="7" style="259" customWidth="1"/>
    <col min="14860" max="14861" width="8.140625" style="259" bestFit="1" customWidth="1"/>
    <col min="14862" max="14862" width="9.42578125" style="259" bestFit="1" customWidth="1"/>
    <col min="14863" max="14863" width="8.42578125" style="259" bestFit="1" customWidth="1"/>
    <col min="14864" max="14864" width="7.7109375" style="259" bestFit="1" customWidth="1"/>
    <col min="14865" max="14865" width="7.42578125" style="259" bestFit="1" customWidth="1"/>
    <col min="14866" max="14866" width="16.28515625" style="259" customWidth="1"/>
    <col min="14867" max="14867" width="16.7109375" style="259" customWidth="1"/>
    <col min="14868" max="15104" width="11.42578125" style="259"/>
    <col min="15105" max="15105" width="24.28515625" style="259" bestFit="1" customWidth="1"/>
    <col min="15106" max="15106" width="47" style="259" bestFit="1" customWidth="1"/>
    <col min="15107" max="15107" width="14.28515625" style="259" bestFit="1" customWidth="1"/>
    <col min="15108" max="15108" width="10.140625" style="259" bestFit="1" customWidth="1"/>
    <col min="15109" max="15109" width="9.42578125" style="259" customWidth="1"/>
    <col min="15110" max="15110" width="9.5703125" style="259" bestFit="1" customWidth="1"/>
    <col min="15111" max="15111" width="7.7109375" style="259" bestFit="1" customWidth="1"/>
    <col min="15112" max="15112" width="7" style="259" bestFit="1" customWidth="1"/>
    <col min="15113" max="15115" width="7" style="259" customWidth="1"/>
    <col min="15116" max="15117" width="8.140625" style="259" bestFit="1" customWidth="1"/>
    <col min="15118" max="15118" width="9.42578125" style="259" bestFit="1" customWidth="1"/>
    <col min="15119" max="15119" width="8.42578125" style="259" bestFit="1" customWidth="1"/>
    <col min="15120" max="15120" width="7.7109375" style="259" bestFit="1" customWidth="1"/>
    <col min="15121" max="15121" width="7.42578125" style="259" bestFit="1" customWidth="1"/>
    <col min="15122" max="15122" width="16.28515625" style="259" customWidth="1"/>
    <col min="15123" max="15123" width="16.7109375" style="259" customWidth="1"/>
    <col min="15124" max="15360" width="11.42578125" style="259"/>
    <col min="15361" max="15361" width="24.28515625" style="259" bestFit="1" customWidth="1"/>
    <col min="15362" max="15362" width="47" style="259" bestFit="1" customWidth="1"/>
    <col min="15363" max="15363" width="14.28515625" style="259" bestFit="1" customWidth="1"/>
    <col min="15364" max="15364" width="10.140625" style="259" bestFit="1" customWidth="1"/>
    <col min="15365" max="15365" width="9.42578125" style="259" customWidth="1"/>
    <col min="15366" max="15366" width="9.5703125" style="259" bestFit="1" customWidth="1"/>
    <col min="15367" max="15367" width="7.7109375" style="259" bestFit="1" customWidth="1"/>
    <col min="15368" max="15368" width="7" style="259" bestFit="1" customWidth="1"/>
    <col min="15369" max="15371" width="7" style="259" customWidth="1"/>
    <col min="15372" max="15373" width="8.140625" style="259" bestFit="1" customWidth="1"/>
    <col min="15374" max="15374" width="9.42578125" style="259" bestFit="1" customWidth="1"/>
    <col min="15375" max="15375" width="8.42578125" style="259" bestFit="1" customWidth="1"/>
    <col min="15376" max="15376" width="7.7109375" style="259" bestFit="1" customWidth="1"/>
    <col min="15377" max="15377" width="7.42578125" style="259" bestFit="1" customWidth="1"/>
    <col min="15378" max="15378" width="16.28515625" style="259" customWidth="1"/>
    <col min="15379" max="15379" width="16.7109375" style="259" customWidth="1"/>
    <col min="15380" max="15616" width="11.42578125" style="259"/>
    <col min="15617" max="15617" width="24.28515625" style="259" bestFit="1" customWidth="1"/>
    <col min="15618" max="15618" width="47" style="259" bestFit="1" customWidth="1"/>
    <col min="15619" max="15619" width="14.28515625" style="259" bestFit="1" customWidth="1"/>
    <col min="15620" max="15620" width="10.140625" style="259" bestFit="1" customWidth="1"/>
    <col min="15621" max="15621" width="9.42578125" style="259" customWidth="1"/>
    <col min="15622" max="15622" width="9.5703125" style="259" bestFit="1" customWidth="1"/>
    <col min="15623" max="15623" width="7.7109375" style="259" bestFit="1" customWidth="1"/>
    <col min="15624" max="15624" width="7" style="259" bestFit="1" customWidth="1"/>
    <col min="15625" max="15627" width="7" style="259" customWidth="1"/>
    <col min="15628" max="15629" width="8.140625" style="259" bestFit="1" customWidth="1"/>
    <col min="15630" max="15630" width="9.42578125" style="259" bestFit="1" customWidth="1"/>
    <col min="15631" max="15631" width="8.42578125" style="259" bestFit="1" customWidth="1"/>
    <col min="15632" max="15632" width="7.7109375" style="259" bestFit="1" customWidth="1"/>
    <col min="15633" max="15633" width="7.42578125" style="259" bestFit="1" customWidth="1"/>
    <col min="15634" max="15634" width="16.28515625" style="259" customWidth="1"/>
    <col min="15635" max="15635" width="16.7109375" style="259" customWidth="1"/>
    <col min="15636" max="15872" width="11.42578125" style="259"/>
    <col min="15873" max="15873" width="24.28515625" style="259" bestFit="1" customWidth="1"/>
    <col min="15874" max="15874" width="47" style="259" bestFit="1" customWidth="1"/>
    <col min="15875" max="15875" width="14.28515625" style="259" bestFit="1" customWidth="1"/>
    <col min="15876" max="15876" width="10.140625" style="259" bestFit="1" customWidth="1"/>
    <col min="15877" max="15877" width="9.42578125" style="259" customWidth="1"/>
    <col min="15878" max="15878" width="9.5703125" style="259" bestFit="1" customWidth="1"/>
    <col min="15879" max="15879" width="7.7109375" style="259" bestFit="1" customWidth="1"/>
    <col min="15880" max="15880" width="7" style="259" bestFit="1" customWidth="1"/>
    <col min="15881" max="15883" width="7" style="259" customWidth="1"/>
    <col min="15884" max="15885" width="8.140625" style="259" bestFit="1" customWidth="1"/>
    <col min="15886" max="15886" width="9.42578125" style="259" bestFit="1" customWidth="1"/>
    <col min="15887" max="15887" width="8.42578125" style="259" bestFit="1" customWidth="1"/>
    <col min="15888" max="15888" width="7.7109375" style="259" bestFit="1" customWidth="1"/>
    <col min="15889" max="15889" width="7.42578125" style="259" bestFit="1" customWidth="1"/>
    <col min="15890" max="15890" width="16.28515625" style="259" customWidth="1"/>
    <col min="15891" max="15891" width="16.7109375" style="259" customWidth="1"/>
    <col min="15892" max="16128" width="11.42578125" style="259"/>
    <col min="16129" max="16129" width="24.28515625" style="259" bestFit="1" customWidth="1"/>
    <col min="16130" max="16130" width="47" style="259" bestFit="1" customWidth="1"/>
    <col min="16131" max="16131" width="14.28515625" style="259" bestFit="1" customWidth="1"/>
    <col min="16132" max="16132" width="10.140625" style="259" bestFit="1" customWidth="1"/>
    <col min="16133" max="16133" width="9.42578125" style="259" customWidth="1"/>
    <col min="16134" max="16134" width="9.5703125" style="259" bestFit="1" customWidth="1"/>
    <col min="16135" max="16135" width="7.7109375" style="259" bestFit="1" customWidth="1"/>
    <col min="16136" max="16136" width="7" style="259" bestFit="1" customWidth="1"/>
    <col min="16137" max="16139" width="7" style="259" customWidth="1"/>
    <col min="16140" max="16141" width="8.140625" style="259" bestFit="1" customWidth="1"/>
    <col min="16142" max="16142" width="9.42578125" style="259" bestFit="1" customWidth="1"/>
    <col min="16143" max="16143" width="8.42578125" style="259" bestFit="1" customWidth="1"/>
    <col min="16144" max="16144" width="7.7109375" style="259" bestFit="1" customWidth="1"/>
    <col min="16145" max="16145" width="7.42578125" style="259" bestFit="1" customWidth="1"/>
    <col min="16146" max="16146" width="16.28515625" style="259" customWidth="1"/>
    <col min="16147" max="16147" width="16.7109375" style="259" customWidth="1"/>
    <col min="16148" max="16384" width="11.42578125" style="259"/>
  </cols>
  <sheetData>
    <row r="1" spans="1:21" ht="55.5" customHeight="1" thickBot="1" x14ac:dyDescent="0.3">
      <c r="A1" s="495" t="s">
        <v>0</v>
      </c>
      <c r="B1" s="498" t="s">
        <v>1</v>
      </c>
      <c r="C1" s="500" t="s">
        <v>2</v>
      </c>
      <c r="D1" s="501" t="s">
        <v>3</v>
      </c>
      <c r="E1" s="504" t="s">
        <v>240</v>
      </c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6"/>
      <c r="T1" s="355" t="s">
        <v>376</v>
      </c>
    </row>
    <row r="2" spans="1:21" x14ac:dyDescent="0.25">
      <c r="A2" s="496"/>
      <c r="B2" s="458"/>
      <c r="C2" s="431"/>
      <c r="D2" s="502"/>
      <c r="E2" s="466" t="s">
        <v>5</v>
      </c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507"/>
      <c r="R2" s="512" t="s">
        <v>6</v>
      </c>
      <c r="S2" s="513"/>
    </row>
    <row r="3" spans="1:21" x14ac:dyDescent="0.25">
      <c r="A3" s="496"/>
      <c r="B3" s="458"/>
      <c r="C3" s="431"/>
      <c r="D3" s="502"/>
      <c r="E3" s="419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508"/>
      <c r="R3" s="514"/>
      <c r="S3" s="515"/>
    </row>
    <row r="4" spans="1:21" x14ac:dyDescent="0.25">
      <c r="A4" s="496"/>
      <c r="B4" s="458"/>
      <c r="C4" s="431"/>
      <c r="D4" s="502"/>
      <c r="E4" s="419"/>
      <c r="F4" s="420"/>
      <c r="G4" s="420"/>
      <c r="H4" s="420"/>
      <c r="I4" s="420"/>
      <c r="J4" s="420"/>
      <c r="K4" s="420"/>
      <c r="L4" s="420"/>
      <c r="M4" s="420"/>
      <c r="N4" s="420"/>
      <c r="O4" s="420"/>
      <c r="P4" s="420"/>
      <c r="Q4" s="508"/>
      <c r="R4" s="514"/>
      <c r="S4" s="515"/>
    </row>
    <row r="5" spans="1:21" x14ac:dyDescent="0.25">
      <c r="A5" s="496"/>
      <c r="B5" s="458"/>
      <c r="C5" s="431"/>
      <c r="D5" s="502"/>
      <c r="E5" s="419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0"/>
      <c r="Q5" s="508"/>
      <c r="R5" s="514"/>
      <c r="S5" s="515"/>
    </row>
    <row r="6" spans="1:21" x14ac:dyDescent="0.25">
      <c r="A6" s="496"/>
      <c r="B6" s="458"/>
      <c r="C6" s="431"/>
      <c r="D6" s="502"/>
      <c r="E6" s="419"/>
      <c r="F6" s="420"/>
      <c r="G6" s="420"/>
      <c r="H6" s="420"/>
      <c r="I6" s="420"/>
      <c r="J6" s="420"/>
      <c r="K6" s="420"/>
      <c r="L6" s="420"/>
      <c r="M6" s="420"/>
      <c r="N6" s="420"/>
      <c r="O6" s="420"/>
      <c r="P6" s="420"/>
      <c r="Q6" s="508"/>
      <c r="R6" s="514"/>
      <c r="S6" s="515"/>
    </row>
    <row r="7" spans="1:21" x14ac:dyDescent="0.25">
      <c r="A7" s="496"/>
      <c r="B7" s="458"/>
      <c r="C7" s="431"/>
      <c r="D7" s="502"/>
      <c r="E7" s="419"/>
      <c r="F7" s="420"/>
      <c r="G7" s="420"/>
      <c r="H7" s="420"/>
      <c r="I7" s="420"/>
      <c r="J7" s="420"/>
      <c r="K7" s="420"/>
      <c r="L7" s="420"/>
      <c r="M7" s="420"/>
      <c r="N7" s="420"/>
      <c r="O7" s="420"/>
      <c r="P7" s="420"/>
      <c r="Q7" s="508"/>
      <c r="R7" s="514"/>
      <c r="S7" s="515"/>
    </row>
    <row r="8" spans="1:21" x14ac:dyDescent="0.25">
      <c r="A8" s="496"/>
      <c r="B8" s="458"/>
      <c r="C8" s="431"/>
      <c r="D8" s="502"/>
      <c r="E8" s="419"/>
      <c r="F8" s="420"/>
      <c r="G8" s="420"/>
      <c r="H8" s="420"/>
      <c r="I8" s="420"/>
      <c r="J8" s="420"/>
      <c r="K8" s="420"/>
      <c r="L8" s="420"/>
      <c r="M8" s="420"/>
      <c r="N8" s="420"/>
      <c r="O8" s="420"/>
      <c r="P8" s="420"/>
      <c r="Q8" s="508"/>
      <c r="R8" s="514"/>
      <c r="S8" s="515"/>
    </row>
    <row r="9" spans="1:21" ht="15.75" thickBot="1" x14ac:dyDescent="0.3">
      <c r="A9" s="496"/>
      <c r="B9" s="458"/>
      <c r="C9" s="431"/>
      <c r="D9" s="502"/>
      <c r="E9" s="509"/>
      <c r="F9" s="510"/>
      <c r="G9" s="510"/>
      <c r="H9" s="510"/>
      <c r="I9" s="510"/>
      <c r="J9" s="510"/>
      <c r="K9" s="510"/>
      <c r="L9" s="510"/>
      <c r="M9" s="510"/>
      <c r="N9" s="510"/>
      <c r="O9" s="510"/>
      <c r="P9" s="510"/>
      <c r="Q9" s="511"/>
      <c r="R9" s="516"/>
      <c r="S9" s="517"/>
    </row>
    <row r="10" spans="1:21" ht="15.75" thickBot="1" x14ac:dyDescent="0.3">
      <c r="A10" s="497"/>
      <c r="B10" s="499"/>
      <c r="C10" s="431"/>
      <c r="D10" s="503"/>
      <c r="E10" s="518" t="s">
        <v>241</v>
      </c>
      <c r="F10" s="519"/>
      <c r="G10" s="519"/>
      <c r="H10" s="519"/>
      <c r="I10" s="519"/>
      <c r="J10" s="519"/>
      <c r="K10" s="519"/>
      <c r="L10" s="519"/>
      <c r="M10" s="519"/>
      <c r="N10" s="519"/>
      <c r="O10" s="519"/>
      <c r="P10" s="519"/>
      <c r="Q10" s="520"/>
      <c r="R10" s="430" t="s">
        <v>233</v>
      </c>
      <c r="S10" s="521"/>
    </row>
    <row r="11" spans="1:21" ht="15.75" thickBot="1" x14ac:dyDescent="0.3">
      <c r="A11" s="145"/>
      <c r="B11" s="112"/>
      <c r="C11" s="431"/>
      <c r="D11" s="146" t="s">
        <v>7</v>
      </c>
      <c r="E11" s="147" t="s">
        <v>8</v>
      </c>
      <c r="F11" s="147" t="s">
        <v>9</v>
      </c>
      <c r="G11" s="112" t="s">
        <v>10</v>
      </c>
      <c r="H11" s="112" t="s">
        <v>11</v>
      </c>
      <c r="I11" s="112" t="s">
        <v>12</v>
      </c>
      <c r="J11" s="112" t="s">
        <v>13</v>
      </c>
      <c r="K11" s="112" t="s">
        <v>14</v>
      </c>
      <c r="L11" s="112" t="s">
        <v>15</v>
      </c>
      <c r="M11" s="112" t="s">
        <v>16</v>
      </c>
      <c r="N11" s="112" t="s">
        <v>17</v>
      </c>
      <c r="O11" s="112" t="s">
        <v>18</v>
      </c>
      <c r="P11" s="112" t="s">
        <v>19</v>
      </c>
      <c r="Q11" s="112" t="s">
        <v>20</v>
      </c>
      <c r="R11" s="431"/>
      <c r="S11" s="522"/>
    </row>
    <row r="12" spans="1:21" x14ac:dyDescent="0.25">
      <c r="A12" s="285" t="s">
        <v>21</v>
      </c>
      <c r="B12" s="286" t="s">
        <v>22</v>
      </c>
      <c r="C12" s="286"/>
      <c r="D12" s="287"/>
      <c r="E12" s="288">
        <v>164</v>
      </c>
      <c r="F12" s="288">
        <v>112</v>
      </c>
      <c r="G12" s="288">
        <v>94</v>
      </c>
      <c r="H12" s="288">
        <v>116</v>
      </c>
      <c r="I12" s="288">
        <v>174</v>
      </c>
      <c r="J12" s="288">
        <v>225</v>
      </c>
      <c r="K12" s="288">
        <v>122</v>
      </c>
      <c r="L12" s="288">
        <v>161</v>
      </c>
      <c r="M12" s="288">
        <v>126</v>
      </c>
      <c r="N12" s="288">
        <v>157</v>
      </c>
      <c r="O12" s="288"/>
      <c r="P12" s="288"/>
      <c r="Q12" s="126">
        <f>SUM(E12:P12)</f>
        <v>1451</v>
      </c>
      <c r="R12" s="494"/>
      <c r="S12" s="494"/>
      <c r="T12" s="289"/>
      <c r="U12" s="289"/>
    </row>
    <row r="13" spans="1:21" x14ac:dyDescent="0.25">
      <c r="A13" s="290" t="s">
        <v>21</v>
      </c>
      <c r="B13" s="291" t="s">
        <v>23</v>
      </c>
      <c r="C13" s="291"/>
      <c r="D13" s="292"/>
      <c r="E13" s="293">
        <v>69</v>
      </c>
      <c r="F13" s="293">
        <v>179</v>
      </c>
      <c r="G13" s="293">
        <v>71</v>
      </c>
      <c r="H13" s="293">
        <v>164</v>
      </c>
      <c r="I13" s="293">
        <v>297</v>
      </c>
      <c r="J13" s="293">
        <v>216</v>
      </c>
      <c r="K13" s="293">
        <v>119</v>
      </c>
      <c r="L13" s="293">
        <v>59</v>
      </c>
      <c r="M13" s="293">
        <v>40</v>
      </c>
      <c r="N13" s="293">
        <v>51</v>
      </c>
      <c r="O13" s="293"/>
      <c r="P13" s="293"/>
      <c r="Q13" s="121">
        <f t="shared" ref="Q13:Q25" si="0">SUM(E13:P13)</f>
        <v>1265</v>
      </c>
      <c r="R13" s="494"/>
      <c r="S13" s="494"/>
      <c r="T13" s="289"/>
      <c r="U13" s="289"/>
    </row>
    <row r="14" spans="1:21" x14ac:dyDescent="0.25">
      <c r="A14" s="290" t="s">
        <v>21</v>
      </c>
      <c r="B14" s="291" t="s">
        <v>24</v>
      </c>
      <c r="C14" s="291"/>
      <c r="D14" s="292"/>
      <c r="E14" s="293">
        <v>151</v>
      </c>
      <c r="F14" s="293">
        <v>119</v>
      </c>
      <c r="G14" s="293">
        <v>130</v>
      </c>
      <c r="H14" s="293"/>
      <c r="I14" s="293">
        <v>250</v>
      </c>
      <c r="J14" s="293">
        <v>93</v>
      </c>
      <c r="K14" s="293">
        <v>82</v>
      </c>
      <c r="L14" s="293">
        <v>133</v>
      </c>
      <c r="M14" s="293">
        <v>106</v>
      </c>
      <c r="N14" s="293">
        <v>150</v>
      </c>
      <c r="O14" s="293"/>
      <c r="P14" s="293"/>
      <c r="Q14" s="121">
        <f t="shared" si="0"/>
        <v>1214</v>
      </c>
      <c r="R14" s="494"/>
      <c r="S14" s="494"/>
      <c r="T14" s="289"/>
      <c r="U14" s="289"/>
    </row>
    <row r="15" spans="1:21" x14ac:dyDescent="0.25">
      <c r="A15" s="290" t="s">
        <v>21</v>
      </c>
      <c r="B15" s="291" t="s">
        <v>25</v>
      </c>
      <c r="C15" s="291"/>
      <c r="D15" s="292"/>
      <c r="E15" s="293">
        <v>109</v>
      </c>
      <c r="F15" s="293">
        <v>492</v>
      </c>
      <c r="G15" s="293">
        <v>323</v>
      </c>
      <c r="H15" s="293">
        <v>156</v>
      </c>
      <c r="I15" s="293">
        <v>379</v>
      </c>
      <c r="J15" s="293">
        <v>344</v>
      </c>
      <c r="K15" s="293">
        <v>309</v>
      </c>
      <c r="L15" s="293">
        <v>181</v>
      </c>
      <c r="M15" s="293">
        <v>229</v>
      </c>
      <c r="N15" s="293">
        <v>261</v>
      </c>
      <c r="O15" s="293"/>
      <c r="P15" s="293"/>
      <c r="Q15" s="121">
        <f t="shared" si="0"/>
        <v>2783</v>
      </c>
      <c r="R15" s="494"/>
      <c r="S15" s="494"/>
      <c r="T15" s="289"/>
      <c r="U15" s="289"/>
    </row>
    <row r="16" spans="1:21" x14ac:dyDescent="0.25">
      <c r="A16" s="290" t="s">
        <v>21</v>
      </c>
      <c r="B16" s="291" t="s">
        <v>26</v>
      </c>
      <c r="C16" s="294"/>
      <c r="D16" s="292"/>
      <c r="E16" s="293">
        <v>113</v>
      </c>
      <c r="F16" s="293">
        <v>106</v>
      </c>
      <c r="G16" s="293">
        <v>102</v>
      </c>
      <c r="H16" s="293">
        <v>102</v>
      </c>
      <c r="I16" s="293">
        <v>293</v>
      </c>
      <c r="J16" s="293">
        <v>131</v>
      </c>
      <c r="K16" s="293">
        <v>65</v>
      </c>
      <c r="L16" s="293">
        <v>64</v>
      </c>
      <c r="M16" s="293">
        <v>46</v>
      </c>
      <c r="N16" s="293">
        <v>42</v>
      </c>
      <c r="O16" s="293"/>
      <c r="P16" s="293"/>
      <c r="Q16" s="121">
        <f t="shared" si="0"/>
        <v>1064</v>
      </c>
      <c r="R16" s="494"/>
      <c r="S16" s="494"/>
      <c r="T16" s="289"/>
      <c r="U16" s="289"/>
    </row>
    <row r="17" spans="1:21" x14ac:dyDescent="0.25">
      <c r="A17" s="290" t="s">
        <v>21</v>
      </c>
      <c r="B17" s="291" t="s">
        <v>27</v>
      </c>
      <c r="C17" s="291"/>
      <c r="D17" s="292"/>
      <c r="E17" s="293">
        <v>192</v>
      </c>
      <c r="F17" s="293">
        <v>165</v>
      </c>
      <c r="G17" s="293">
        <v>148</v>
      </c>
      <c r="H17" s="293">
        <v>139</v>
      </c>
      <c r="I17" s="293">
        <v>149</v>
      </c>
      <c r="J17" s="293">
        <v>86</v>
      </c>
      <c r="K17" s="293">
        <v>107</v>
      </c>
      <c r="L17" s="293">
        <v>199</v>
      </c>
      <c r="M17" s="293">
        <v>98</v>
      </c>
      <c r="N17" s="293">
        <v>74</v>
      </c>
      <c r="O17" s="293"/>
      <c r="P17" s="293"/>
      <c r="Q17" s="121">
        <f t="shared" si="0"/>
        <v>1357</v>
      </c>
      <c r="R17" s="494"/>
      <c r="S17" s="494"/>
      <c r="T17" s="289"/>
      <c r="U17" s="289"/>
    </row>
    <row r="18" spans="1:21" x14ac:dyDescent="0.25">
      <c r="A18" s="290" t="s">
        <v>21</v>
      </c>
      <c r="B18" s="291" t="s">
        <v>28</v>
      </c>
      <c r="C18" s="291"/>
      <c r="D18" s="292"/>
      <c r="E18" s="293"/>
      <c r="F18" s="293">
        <v>3</v>
      </c>
      <c r="G18" s="293">
        <v>4</v>
      </c>
      <c r="H18" s="293">
        <v>3</v>
      </c>
      <c r="I18" s="293">
        <v>8</v>
      </c>
      <c r="J18" s="293"/>
      <c r="K18" s="293">
        <v>4</v>
      </c>
      <c r="L18" s="293">
        <v>15</v>
      </c>
      <c r="M18" s="293">
        <v>4</v>
      </c>
      <c r="N18" s="293">
        <v>5</v>
      </c>
      <c r="O18" s="293"/>
      <c r="P18" s="293"/>
      <c r="Q18" s="121">
        <f t="shared" si="0"/>
        <v>46</v>
      </c>
      <c r="R18" s="494"/>
      <c r="S18" s="494"/>
      <c r="T18" s="289"/>
      <c r="U18" s="289"/>
    </row>
    <row r="19" spans="1:21" x14ac:dyDescent="0.25">
      <c r="A19" s="290" t="s">
        <v>21</v>
      </c>
      <c r="B19" s="291" t="s">
        <v>29</v>
      </c>
      <c r="C19" s="291"/>
      <c r="D19" s="292"/>
      <c r="E19" s="293"/>
      <c r="F19" s="293"/>
      <c r="G19" s="293">
        <v>5</v>
      </c>
      <c r="H19" s="293">
        <v>2</v>
      </c>
      <c r="I19" s="293">
        <v>8</v>
      </c>
      <c r="J19" s="293">
        <v>9</v>
      </c>
      <c r="K19" s="293">
        <v>4</v>
      </c>
      <c r="L19" s="293">
        <v>5</v>
      </c>
      <c r="M19" s="293">
        <v>6</v>
      </c>
      <c r="N19" s="293">
        <v>5</v>
      </c>
      <c r="O19" s="293"/>
      <c r="P19" s="293"/>
      <c r="Q19" s="121">
        <f t="shared" si="0"/>
        <v>44</v>
      </c>
      <c r="R19" s="494"/>
      <c r="S19" s="494"/>
      <c r="T19" s="289"/>
      <c r="U19" s="289"/>
    </row>
    <row r="20" spans="1:21" x14ac:dyDescent="0.25">
      <c r="A20" s="290" t="s">
        <v>21</v>
      </c>
      <c r="B20" s="291" t="s">
        <v>30</v>
      </c>
      <c r="C20" s="291"/>
      <c r="D20" s="292"/>
      <c r="E20" s="293"/>
      <c r="F20" s="293"/>
      <c r="G20" s="293"/>
      <c r="H20" s="293">
        <v>8</v>
      </c>
      <c r="I20" s="293">
        <v>5</v>
      </c>
      <c r="J20" s="293">
        <v>12</v>
      </c>
      <c r="K20" s="293">
        <v>11</v>
      </c>
      <c r="L20" s="293">
        <v>13</v>
      </c>
      <c r="M20" s="293">
        <v>8</v>
      </c>
      <c r="N20" s="293"/>
      <c r="O20" s="293"/>
      <c r="P20" s="293"/>
      <c r="Q20" s="121">
        <f t="shared" si="0"/>
        <v>57</v>
      </c>
      <c r="R20" s="494"/>
      <c r="S20" s="494"/>
      <c r="T20" s="289"/>
      <c r="U20" s="289"/>
    </row>
    <row r="21" spans="1:21" x14ac:dyDescent="0.25">
      <c r="A21" s="290" t="s">
        <v>21</v>
      </c>
      <c r="B21" s="291" t="s">
        <v>31</v>
      </c>
      <c r="C21" s="292"/>
      <c r="D21" s="292"/>
      <c r="E21" s="293"/>
      <c r="F21" s="293"/>
      <c r="G21" s="293"/>
      <c r="H21" s="293">
        <v>8</v>
      </c>
      <c r="I21" s="293"/>
      <c r="J21" s="293"/>
      <c r="K21" s="293"/>
      <c r="L21" s="293"/>
      <c r="M21" s="293"/>
      <c r="N21" s="293"/>
      <c r="O21" s="293"/>
      <c r="P21" s="293"/>
      <c r="Q21" s="121">
        <f t="shared" si="0"/>
        <v>8</v>
      </c>
      <c r="R21" s="494"/>
      <c r="S21" s="494"/>
      <c r="T21" s="289"/>
      <c r="U21" s="289"/>
    </row>
    <row r="22" spans="1:21" x14ac:dyDescent="0.25">
      <c r="A22" s="290" t="s">
        <v>21</v>
      </c>
      <c r="B22" s="291" t="s">
        <v>32</v>
      </c>
      <c r="C22" s="291"/>
      <c r="D22" s="292"/>
      <c r="E22" s="293">
        <v>1</v>
      </c>
      <c r="F22" s="293"/>
      <c r="G22" s="293">
        <v>19</v>
      </c>
      <c r="H22" s="293"/>
      <c r="I22" s="293">
        <v>8</v>
      </c>
      <c r="J22" s="293">
        <v>10</v>
      </c>
      <c r="K22" s="293">
        <v>5</v>
      </c>
      <c r="L22" s="293">
        <v>41</v>
      </c>
      <c r="M22" s="293">
        <v>5</v>
      </c>
      <c r="N22" s="293">
        <v>10</v>
      </c>
      <c r="O22" s="293"/>
      <c r="P22" s="293"/>
      <c r="Q22" s="121">
        <f>SUM(E22:P22)</f>
        <v>99</v>
      </c>
      <c r="R22" s="494"/>
      <c r="S22" s="494"/>
      <c r="T22" s="289"/>
      <c r="U22" s="289"/>
    </row>
    <row r="23" spans="1:21" x14ac:dyDescent="0.25">
      <c r="A23" s="290" t="s">
        <v>21</v>
      </c>
      <c r="B23" s="291" t="s">
        <v>33</v>
      </c>
      <c r="C23" s="291"/>
      <c r="D23" s="292"/>
      <c r="E23" s="293">
        <v>5</v>
      </c>
      <c r="F23" s="293">
        <v>9</v>
      </c>
      <c r="G23" s="293">
        <v>17</v>
      </c>
      <c r="H23" s="293">
        <v>14</v>
      </c>
      <c r="I23" s="293">
        <v>12</v>
      </c>
      <c r="J23" s="293">
        <v>13</v>
      </c>
      <c r="K23" s="293">
        <v>4</v>
      </c>
      <c r="L23" s="293">
        <v>1</v>
      </c>
      <c r="M23" s="293">
        <v>18</v>
      </c>
      <c r="N23" s="293">
        <v>12</v>
      </c>
      <c r="O23" s="293"/>
      <c r="P23" s="293"/>
      <c r="Q23" s="121">
        <f t="shared" si="0"/>
        <v>105</v>
      </c>
      <c r="R23" s="494"/>
      <c r="S23" s="494"/>
      <c r="T23" s="289"/>
      <c r="U23" s="289"/>
    </row>
    <row r="24" spans="1:21" x14ac:dyDescent="0.25">
      <c r="A24" s="290" t="s">
        <v>21</v>
      </c>
      <c r="B24" s="291" t="s">
        <v>34</v>
      </c>
      <c r="C24" s="291"/>
      <c r="D24" s="292"/>
      <c r="E24" s="293">
        <v>11</v>
      </c>
      <c r="F24" s="293">
        <v>13</v>
      </c>
      <c r="G24" s="293">
        <v>8</v>
      </c>
      <c r="H24" s="293">
        <v>11</v>
      </c>
      <c r="I24" s="293">
        <v>17</v>
      </c>
      <c r="J24" s="293">
        <v>7</v>
      </c>
      <c r="K24" s="293">
        <v>11</v>
      </c>
      <c r="L24" s="293">
        <v>17</v>
      </c>
      <c r="M24" s="293">
        <v>2</v>
      </c>
      <c r="N24" s="293">
        <v>15</v>
      </c>
      <c r="O24" s="293"/>
      <c r="P24" s="293"/>
      <c r="Q24" s="121">
        <f t="shared" si="0"/>
        <v>112</v>
      </c>
      <c r="R24" s="494"/>
      <c r="S24" s="494"/>
      <c r="T24" s="289"/>
      <c r="U24" s="289"/>
    </row>
    <row r="25" spans="1:21" ht="15.75" thickBot="1" x14ac:dyDescent="0.3">
      <c r="A25" s="295" t="s">
        <v>21</v>
      </c>
      <c r="B25" s="296" t="s">
        <v>35</v>
      </c>
      <c r="C25" s="296"/>
      <c r="D25" s="297"/>
      <c r="E25" s="298">
        <v>15</v>
      </c>
      <c r="F25" s="298">
        <v>24</v>
      </c>
      <c r="G25" s="298">
        <v>11</v>
      </c>
      <c r="H25" s="298">
        <v>26</v>
      </c>
      <c r="I25" s="298">
        <v>27</v>
      </c>
      <c r="J25" s="298">
        <v>33</v>
      </c>
      <c r="K25" s="298">
        <v>23</v>
      </c>
      <c r="L25" s="298">
        <v>0</v>
      </c>
      <c r="M25" s="298">
        <v>15</v>
      </c>
      <c r="N25" s="298">
        <v>19</v>
      </c>
      <c r="O25" s="298"/>
      <c r="P25" s="298"/>
      <c r="Q25" s="154">
        <f t="shared" si="0"/>
        <v>193</v>
      </c>
      <c r="R25" s="482"/>
      <c r="S25" s="482"/>
      <c r="T25" s="289"/>
      <c r="U25" s="289"/>
    </row>
    <row r="26" spans="1:21" ht="15.75" thickBot="1" x14ac:dyDescent="0.3">
      <c r="A26" s="483" t="s">
        <v>203</v>
      </c>
      <c r="B26" s="484"/>
      <c r="C26" s="171">
        <f>D26/Metas!I5</f>
        <v>1.2045215659517972</v>
      </c>
      <c r="D26" s="172">
        <f>Q26/R26</f>
        <v>0.42158254808312895</v>
      </c>
      <c r="E26" s="168">
        <f>SUM(E12:E25)</f>
        <v>830</v>
      </c>
      <c r="F26" s="168">
        <f t="shared" ref="F26:O26" si="1">SUM(F12:F25)</f>
        <v>1222</v>
      </c>
      <c r="G26" s="168">
        <f t="shared" si="1"/>
        <v>932</v>
      </c>
      <c r="H26" s="168">
        <f t="shared" si="1"/>
        <v>749</v>
      </c>
      <c r="I26" s="168">
        <f t="shared" si="1"/>
        <v>1627</v>
      </c>
      <c r="J26" s="168">
        <f t="shared" si="1"/>
        <v>1179</v>
      </c>
      <c r="K26" s="168">
        <f t="shared" si="1"/>
        <v>866</v>
      </c>
      <c r="L26" s="168">
        <f t="shared" si="1"/>
        <v>889</v>
      </c>
      <c r="M26" s="168">
        <f t="shared" si="1"/>
        <v>703</v>
      </c>
      <c r="N26" s="168">
        <f t="shared" si="1"/>
        <v>801</v>
      </c>
      <c r="O26" s="168">
        <f t="shared" si="1"/>
        <v>0</v>
      </c>
      <c r="P26" s="168">
        <f>SUM(P12:P25)</f>
        <v>0</v>
      </c>
      <c r="Q26" s="163">
        <f>SUM(Q12:Q25)</f>
        <v>9798</v>
      </c>
      <c r="R26" s="492">
        <v>23241</v>
      </c>
      <c r="S26" s="493"/>
    </row>
    <row r="27" spans="1:21" x14ac:dyDescent="0.25">
      <c r="A27" s="299" t="s">
        <v>36</v>
      </c>
      <c r="B27" s="299" t="s">
        <v>37</v>
      </c>
      <c r="C27" s="299"/>
      <c r="D27" s="300"/>
      <c r="E27" s="301">
        <v>130</v>
      </c>
      <c r="F27" s="301">
        <v>135</v>
      </c>
      <c r="G27" s="301">
        <v>140</v>
      </c>
      <c r="H27" s="301">
        <v>147</v>
      </c>
      <c r="I27" s="301">
        <v>155</v>
      </c>
      <c r="J27" s="301">
        <v>70</v>
      </c>
      <c r="K27" s="301">
        <v>139</v>
      </c>
      <c r="L27" s="301">
        <v>140</v>
      </c>
      <c r="M27" s="301">
        <v>191</v>
      </c>
      <c r="N27" s="301">
        <v>95</v>
      </c>
      <c r="O27" s="301"/>
      <c r="P27" s="301"/>
      <c r="Q27" s="159">
        <f t="shared" ref="Q27:Q73" si="2">SUM(E27:P27)</f>
        <v>1342</v>
      </c>
      <c r="R27" s="489"/>
      <c r="S27" s="489"/>
    </row>
    <row r="28" spans="1:21" x14ac:dyDescent="0.25">
      <c r="A28" s="291" t="s">
        <v>36</v>
      </c>
      <c r="B28" s="291" t="s">
        <v>38</v>
      </c>
      <c r="C28" s="291"/>
      <c r="D28" s="292"/>
      <c r="E28" s="293">
        <v>58</v>
      </c>
      <c r="F28" s="293">
        <v>134</v>
      </c>
      <c r="G28" s="293">
        <v>88</v>
      </c>
      <c r="H28" s="293">
        <v>77</v>
      </c>
      <c r="I28" s="293">
        <v>153</v>
      </c>
      <c r="J28" s="293">
        <v>68</v>
      </c>
      <c r="K28" s="293">
        <v>77</v>
      </c>
      <c r="L28" s="293">
        <v>47</v>
      </c>
      <c r="M28" s="293">
        <v>111</v>
      </c>
      <c r="N28" s="293">
        <v>209</v>
      </c>
      <c r="O28" s="293"/>
      <c r="P28" s="293"/>
      <c r="Q28" s="121">
        <f t="shared" si="2"/>
        <v>1022</v>
      </c>
      <c r="R28" s="487"/>
      <c r="S28" s="487"/>
    </row>
    <row r="29" spans="1:21" x14ac:dyDescent="0.25">
      <c r="A29" s="291" t="s">
        <v>36</v>
      </c>
      <c r="B29" s="291" t="s">
        <v>39</v>
      </c>
      <c r="C29" s="291"/>
      <c r="D29" s="292"/>
      <c r="E29" s="293">
        <v>137</v>
      </c>
      <c r="F29" s="293">
        <v>246</v>
      </c>
      <c r="G29" s="293">
        <v>96</v>
      </c>
      <c r="H29" s="293">
        <v>107</v>
      </c>
      <c r="I29" s="293">
        <v>131</v>
      </c>
      <c r="J29" s="293">
        <v>120</v>
      </c>
      <c r="K29" s="293">
        <v>140</v>
      </c>
      <c r="L29" s="293">
        <v>153</v>
      </c>
      <c r="M29" s="293">
        <v>163</v>
      </c>
      <c r="N29" s="293">
        <v>51</v>
      </c>
      <c r="O29" s="293"/>
      <c r="P29" s="293"/>
      <c r="Q29" s="121">
        <f t="shared" si="2"/>
        <v>1344</v>
      </c>
      <c r="R29" s="487"/>
      <c r="S29" s="487"/>
    </row>
    <row r="30" spans="1:21" x14ac:dyDescent="0.25">
      <c r="A30" s="291" t="s">
        <v>36</v>
      </c>
      <c r="B30" s="291" t="s">
        <v>40</v>
      </c>
      <c r="C30" s="291"/>
      <c r="D30" s="292"/>
      <c r="E30" s="293">
        <v>48</v>
      </c>
      <c r="F30" s="293">
        <v>48</v>
      </c>
      <c r="G30" s="293">
        <v>44</v>
      </c>
      <c r="H30" s="293">
        <v>25</v>
      </c>
      <c r="I30" s="293">
        <v>48</v>
      </c>
      <c r="J30" s="293">
        <v>76</v>
      </c>
      <c r="K30" s="293">
        <v>38</v>
      </c>
      <c r="L30" s="293">
        <v>83</v>
      </c>
      <c r="M30" s="293">
        <v>49</v>
      </c>
      <c r="N30" s="396">
        <v>46</v>
      </c>
      <c r="O30" s="293"/>
      <c r="P30" s="293"/>
      <c r="Q30" s="121">
        <f t="shared" si="2"/>
        <v>505</v>
      </c>
      <c r="R30" s="487"/>
      <c r="S30" s="487"/>
    </row>
    <row r="31" spans="1:21" x14ac:dyDescent="0.25">
      <c r="A31" s="291" t="s">
        <v>36</v>
      </c>
      <c r="B31" s="291" t="s">
        <v>41</v>
      </c>
      <c r="C31" s="291"/>
      <c r="D31" s="292"/>
      <c r="E31" s="293">
        <v>147</v>
      </c>
      <c r="F31" s="293">
        <v>92</v>
      </c>
      <c r="G31" s="293">
        <v>166</v>
      </c>
      <c r="H31" s="293">
        <v>185</v>
      </c>
      <c r="I31" s="293">
        <v>184</v>
      </c>
      <c r="J31" s="293">
        <v>129</v>
      </c>
      <c r="K31" s="293">
        <v>150</v>
      </c>
      <c r="L31" s="293">
        <v>159</v>
      </c>
      <c r="M31" s="293">
        <v>86</v>
      </c>
      <c r="N31" s="293">
        <v>122</v>
      </c>
      <c r="O31" s="293"/>
      <c r="P31" s="293"/>
      <c r="Q31" s="121">
        <f t="shared" si="2"/>
        <v>1420</v>
      </c>
      <c r="R31" s="487"/>
      <c r="S31" s="487"/>
    </row>
    <row r="32" spans="1:21" x14ac:dyDescent="0.25">
      <c r="A32" s="291" t="s">
        <v>36</v>
      </c>
      <c r="B32" s="291" t="s">
        <v>42</v>
      </c>
      <c r="C32" s="291"/>
      <c r="D32" s="292"/>
      <c r="E32" s="293">
        <v>0</v>
      </c>
      <c r="F32" s="293">
        <v>0</v>
      </c>
      <c r="G32" s="293">
        <v>0</v>
      </c>
      <c r="H32" s="293">
        <v>0</v>
      </c>
      <c r="I32" s="293">
        <v>0</v>
      </c>
      <c r="J32" s="293">
        <v>0</v>
      </c>
      <c r="K32" s="293">
        <v>0</v>
      </c>
      <c r="L32" s="293">
        <v>0</v>
      </c>
      <c r="M32" s="293"/>
      <c r="N32" s="293"/>
      <c r="O32" s="293"/>
      <c r="P32" s="293"/>
      <c r="Q32" s="121">
        <f t="shared" si="2"/>
        <v>0</v>
      </c>
      <c r="R32" s="487"/>
      <c r="S32" s="487"/>
    </row>
    <row r="33" spans="1:19" x14ac:dyDescent="0.25">
      <c r="A33" s="291" t="s">
        <v>36</v>
      </c>
      <c r="B33" s="291" t="s">
        <v>43</v>
      </c>
      <c r="C33" s="291"/>
      <c r="D33" s="292"/>
      <c r="E33" s="293">
        <v>26</v>
      </c>
      <c r="F33" s="293">
        <v>26</v>
      </c>
      <c r="G33" s="293">
        <v>15</v>
      </c>
      <c r="H33" s="293">
        <v>14</v>
      </c>
      <c r="I33" s="293">
        <v>11</v>
      </c>
      <c r="J33" s="293">
        <v>14</v>
      </c>
      <c r="K33" s="293">
        <v>12</v>
      </c>
      <c r="L33" s="293">
        <v>17</v>
      </c>
      <c r="M33" s="293">
        <v>13</v>
      </c>
      <c r="N33" s="293">
        <v>17</v>
      </c>
      <c r="O33" s="293"/>
      <c r="P33" s="293"/>
      <c r="Q33" s="121">
        <f t="shared" si="2"/>
        <v>165</v>
      </c>
      <c r="R33" s="487"/>
      <c r="S33" s="487"/>
    </row>
    <row r="34" spans="1:19" x14ac:dyDescent="0.25">
      <c r="A34" s="291" t="s">
        <v>36</v>
      </c>
      <c r="B34" s="291" t="s">
        <v>44</v>
      </c>
      <c r="C34" s="291"/>
      <c r="D34" s="292"/>
      <c r="E34" s="293"/>
      <c r="F34" s="293"/>
      <c r="G34" s="293"/>
      <c r="H34" s="293"/>
      <c r="I34" s="293"/>
      <c r="J34" s="293"/>
      <c r="K34" s="293"/>
      <c r="L34" s="293">
        <v>0</v>
      </c>
      <c r="M34" s="293"/>
      <c r="N34" s="293"/>
      <c r="O34" s="293"/>
      <c r="P34" s="293"/>
      <c r="Q34" s="121">
        <f t="shared" si="2"/>
        <v>0</v>
      </c>
      <c r="R34" s="487"/>
      <c r="S34" s="487"/>
    </row>
    <row r="35" spans="1:19" x14ac:dyDescent="0.25">
      <c r="A35" s="291" t="s">
        <v>36</v>
      </c>
      <c r="B35" s="291" t="s">
        <v>45</v>
      </c>
      <c r="C35" s="291"/>
      <c r="D35" s="292"/>
      <c r="E35" s="293">
        <v>21</v>
      </c>
      <c r="F35" s="293">
        <v>7</v>
      </c>
      <c r="G35" s="293">
        <v>18</v>
      </c>
      <c r="H35" s="293">
        <v>22</v>
      </c>
      <c r="I35" s="293">
        <v>22</v>
      </c>
      <c r="J35" s="293">
        <v>14</v>
      </c>
      <c r="K35" s="293">
        <v>16</v>
      </c>
      <c r="L35" s="293">
        <v>20</v>
      </c>
      <c r="M35" s="293">
        <v>12</v>
      </c>
      <c r="N35" s="293">
        <v>13</v>
      </c>
      <c r="O35" s="293"/>
      <c r="P35" s="293"/>
      <c r="Q35" s="121">
        <f t="shared" si="2"/>
        <v>165</v>
      </c>
      <c r="R35" s="487"/>
      <c r="S35" s="487"/>
    </row>
    <row r="36" spans="1:19" x14ac:dyDescent="0.25">
      <c r="A36" s="291" t="s">
        <v>36</v>
      </c>
      <c r="B36" s="291" t="s">
        <v>221</v>
      </c>
      <c r="C36" s="291"/>
      <c r="D36" s="292"/>
      <c r="E36" s="293">
        <v>50</v>
      </c>
      <c r="F36" s="293">
        <v>67</v>
      </c>
      <c r="G36" s="293">
        <v>71</v>
      </c>
      <c r="H36" s="293">
        <v>42</v>
      </c>
      <c r="I36" s="293">
        <v>75</v>
      </c>
      <c r="J36" s="293">
        <v>73</v>
      </c>
      <c r="K36" s="293">
        <v>107</v>
      </c>
      <c r="L36" s="293">
        <v>187</v>
      </c>
      <c r="M36" s="293">
        <v>90</v>
      </c>
      <c r="N36" s="293">
        <v>105</v>
      </c>
      <c r="O36" s="293"/>
      <c r="P36" s="293"/>
      <c r="Q36" s="121">
        <f>SUM(E36:P36)</f>
        <v>867</v>
      </c>
      <c r="R36" s="487"/>
      <c r="S36" s="487"/>
    </row>
    <row r="37" spans="1:19" x14ac:dyDescent="0.25">
      <c r="A37" s="291" t="s">
        <v>36</v>
      </c>
      <c r="B37" s="291" t="s">
        <v>222</v>
      </c>
      <c r="C37" s="291"/>
      <c r="D37" s="292"/>
      <c r="E37" s="293">
        <v>77</v>
      </c>
      <c r="F37" s="293">
        <v>91</v>
      </c>
      <c r="G37" s="293">
        <v>93</v>
      </c>
      <c r="H37" s="293">
        <v>66</v>
      </c>
      <c r="I37" s="293">
        <v>92</v>
      </c>
      <c r="J37" s="293">
        <v>84</v>
      </c>
      <c r="K37" s="293">
        <v>45</v>
      </c>
      <c r="L37" s="293">
        <v>67</v>
      </c>
      <c r="M37" s="293">
        <v>40</v>
      </c>
      <c r="N37" s="293">
        <v>21</v>
      </c>
      <c r="O37" s="293"/>
      <c r="P37" s="293"/>
      <c r="Q37" s="121">
        <f>SUM(E37:P37)</f>
        <v>676</v>
      </c>
      <c r="R37" s="487"/>
      <c r="S37" s="487"/>
    </row>
    <row r="38" spans="1:19" x14ac:dyDescent="0.25">
      <c r="A38" s="291" t="s">
        <v>36</v>
      </c>
      <c r="B38" s="296" t="s">
        <v>299</v>
      </c>
      <c r="C38" s="296"/>
      <c r="D38" s="297"/>
      <c r="E38" s="298"/>
      <c r="F38" s="298"/>
      <c r="G38" s="298"/>
      <c r="H38" s="298"/>
      <c r="I38" s="298"/>
      <c r="J38" s="298">
        <v>70</v>
      </c>
      <c r="K38" s="298"/>
      <c r="L38" s="298"/>
      <c r="M38" s="298"/>
      <c r="N38" s="298"/>
      <c r="O38" s="298"/>
      <c r="P38" s="298"/>
      <c r="Q38" s="154">
        <v>70</v>
      </c>
      <c r="R38" s="296"/>
      <c r="S38" s="296"/>
    </row>
    <row r="39" spans="1:19" ht="15.75" thickBot="1" x14ac:dyDescent="0.3">
      <c r="A39" s="296" t="s">
        <v>36</v>
      </c>
      <c r="B39" s="296" t="s">
        <v>227</v>
      </c>
      <c r="C39" s="296"/>
      <c r="D39" s="297"/>
      <c r="E39" s="298">
        <v>94</v>
      </c>
      <c r="F39" s="298">
        <v>60</v>
      </c>
      <c r="G39" s="298">
        <v>70</v>
      </c>
      <c r="H39" s="298"/>
      <c r="I39" s="298">
        <v>147</v>
      </c>
      <c r="J39" s="298">
        <v>44</v>
      </c>
      <c r="K39" s="298">
        <v>120</v>
      </c>
      <c r="L39" s="298">
        <v>84</v>
      </c>
      <c r="M39" s="298">
        <v>64</v>
      </c>
      <c r="N39" s="298">
        <v>70</v>
      </c>
      <c r="O39" s="298"/>
      <c r="P39" s="298"/>
      <c r="Q39" s="154">
        <f>SUM(E39:P39)</f>
        <v>753</v>
      </c>
      <c r="R39" s="488"/>
      <c r="S39" s="488"/>
    </row>
    <row r="40" spans="1:19" ht="15.75" thickBot="1" x14ac:dyDescent="0.3">
      <c r="A40" s="483" t="s">
        <v>204</v>
      </c>
      <c r="B40" s="484"/>
      <c r="C40" s="171">
        <f>D40/Metas!I6</f>
        <v>1.0238576408864501</v>
      </c>
      <c r="D40" s="172">
        <f>Q40/R40</f>
        <v>0.368588750719122</v>
      </c>
      <c r="E40" s="168">
        <f t="shared" ref="E40:Q40" si="3">SUM(E27:E39)</f>
        <v>788</v>
      </c>
      <c r="F40" s="168">
        <f t="shared" si="3"/>
        <v>906</v>
      </c>
      <c r="G40" s="168">
        <f t="shared" si="3"/>
        <v>801</v>
      </c>
      <c r="H40" s="168">
        <f t="shared" si="3"/>
        <v>685</v>
      </c>
      <c r="I40" s="168">
        <f t="shared" si="3"/>
        <v>1018</v>
      </c>
      <c r="J40" s="168">
        <f t="shared" si="3"/>
        <v>762</v>
      </c>
      <c r="K40" s="168">
        <f t="shared" si="3"/>
        <v>844</v>
      </c>
      <c r="L40" s="168">
        <f t="shared" si="3"/>
        <v>957</v>
      </c>
      <c r="M40" s="168">
        <f t="shared" si="3"/>
        <v>819</v>
      </c>
      <c r="N40" s="168">
        <f t="shared" si="3"/>
        <v>749</v>
      </c>
      <c r="O40" s="168">
        <f t="shared" si="3"/>
        <v>0</v>
      </c>
      <c r="P40" s="168">
        <f t="shared" si="3"/>
        <v>0</v>
      </c>
      <c r="Q40" s="169">
        <f t="shared" si="3"/>
        <v>8329</v>
      </c>
      <c r="R40" s="485">
        <v>22597</v>
      </c>
      <c r="S40" s="486"/>
    </row>
    <row r="41" spans="1:19" x14ac:dyDescent="0.25">
      <c r="A41" s="173" t="s">
        <v>46</v>
      </c>
      <c r="B41" s="299" t="s">
        <v>47</v>
      </c>
      <c r="C41" s="299"/>
      <c r="D41" s="299"/>
      <c r="E41" s="301">
        <v>16</v>
      </c>
      <c r="F41" s="301">
        <v>9</v>
      </c>
      <c r="G41" s="301">
        <v>6</v>
      </c>
      <c r="H41" s="301">
        <v>6</v>
      </c>
      <c r="I41" s="301">
        <v>48</v>
      </c>
      <c r="J41" s="301">
        <v>14</v>
      </c>
      <c r="K41" s="301">
        <v>22</v>
      </c>
      <c r="L41" s="386">
        <v>4</v>
      </c>
      <c r="M41" s="301">
        <v>3</v>
      </c>
      <c r="N41" s="301">
        <v>1</v>
      </c>
      <c r="O41" s="301"/>
      <c r="P41" s="301"/>
      <c r="Q41" s="159">
        <f t="shared" si="2"/>
        <v>129</v>
      </c>
      <c r="R41" s="489"/>
      <c r="S41" s="489"/>
    </row>
    <row r="42" spans="1:19" x14ac:dyDescent="0.25">
      <c r="A42" s="174" t="s">
        <v>46</v>
      </c>
      <c r="B42" s="291" t="s">
        <v>48</v>
      </c>
      <c r="C42" s="291"/>
      <c r="D42" s="291"/>
      <c r="E42" s="293">
        <v>6</v>
      </c>
      <c r="F42" s="293">
        <v>6</v>
      </c>
      <c r="G42" s="293">
        <v>5</v>
      </c>
      <c r="H42" s="293">
        <v>4</v>
      </c>
      <c r="I42" s="293">
        <v>38</v>
      </c>
      <c r="J42" s="293">
        <v>5</v>
      </c>
      <c r="K42" s="293">
        <v>6</v>
      </c>
      <c r="L42" s="387">
        <v>2</v>
      </c>
      <c r="M42" s="293">
        <v>8</v>
      </c>
      <c r="N42" s="293">
        <v>3</v>
      </c>
      <c r="O42" s="293"/>
      <c r="P42" s="293"/>
      <c r="Q42" s="121">
        <f t="shared" si="2"/>
        <v>83</v>
      </c>
      <c r="R42" s="487"/>
      <c r="S42" s="487"/>
    </row>
    <row r="43" spans="1:19" x14ac:dyDescent="0.25">
      <c r="A43" s="174" t="s">
        <v>46</v>
      </c>
      <c r="B43" s="291" t="s">
        <v>49</v>
      </c>
      <c r="C43" s="291"/>
      <c r="D43" s="291"/>
      <c r="E43" s="293">
        <v>1</v>
      </c>
      <c r="F43" s="293">
        <v>2</v>
      </c>
      <c r="G43" s="293">
        <v>0</v>
      </c>
      <c r="H43" s="293">
        <v>13</v>
      </c>
      <c r="I43" s="293">
        <v>26</v>
      </c>
      <c r="J43" s="293">
        <v>7</v>
      </c>
      <c r="K43" s="293">
        <v>3</v>
      </c>
      <c r="L43" s="387">
        <v>7</v>
      </c>
      <c r="M43" s="293">
        <v>2</v>
      </c>
      <c r="N43" s="293">
        <v>2</v>
      </c>
      <c r="O43" s="293"/>
      <c r="P43" s="293"/>
      <c r="Q43" s="121">
        <f t="shared" si="2"/>
        <v>63</v>
      </c>
      <c r="R43" s="487"/>
      <c r="S43" s="487"/>
    </row>
    <row r="44" spans="1:19" ht="15.75" thickBot="1" x14ac:dyDescent="0.3">
      <c r="A44" s="175" t="s">
        <v>46</v>
      </c>
      <c r="B44" s="296" t="s">
        <v>50</v>
      </c>
      <c r="C44" s="296"/>
      <c r="D44" s="296"/>
      <c r="E44" s="298">
        <v>6</v>
      </c>
      <c r="F44" s="298">
        <v>3</v>
      </c>
      <c r="G44" s="298">
        <v>0</v>
      </c>
      <c r="H44" s="298">
        <v>4</v>
      </c>
      <c r="I44" s="298">
        <v>8</v>
      </c>
      <c r="J44" s="298">
        <v>4</v>
      </c>
      <c r="K44" s="298">
        <v>4</v>
      </c>
      <c r="L44" s="388">
        <v>6</v>
      </c>
      <c r="M44" s="298">
        <v>4</v>
      </c>
      <c r="N44" s="298">
        <v>2</v>
      </c>
      <c r="O44" s="298"/>
      <c r="P44" s="298"/>
      <c r="Q44" s="154">
        <f t="shared" si="2"/>
        <v>41</v>
      </c>
      <c r="R44" s="488"/>
      <c r="S44" s="488"/>
    </row>
    <row r="45" spans="1:19" ht="15.75" thickBot="1" x14ac:dyDescent="0.3">
      <c r="A45" s="490" t="s">
        <v>51</v>
      </c>
      <c r="B45" s="491"/>
      <c r="C45" s="171">
        <f>D45/Metas!I7</f>
        <v>1.0555499883087818</v>
      </c>
      <c r="D45" s="172">
        <f>Q45/R45</f>
        <v>0.53833049403747868</v>
      </c>
      <c r="E45" s="168">
        <f t="shared" ref="E45:Q45" si="4">SUM(E41:E44)</f>
        <v>29</v>
      </c>
      <c r="F45" s="168">
        <f t="shared" si="4"/>
        <v>20</v>
      </c>
      <c r="G45" s="168">
        <f t="shared" si="4"/>
        <v>11</v>
      </c>
      <c r="H45" s="168">
        <f t="shared" si="4"/>
        <v>27</v>
      </c>
      <c r="I45" s="168">
        <f t="shared" si="4"/>
        <v>120</v>
      </c>
      <c r="J45" s="168">
        <f t="shared" si="4"/>
        <v>30</v>
      </c>
      <c r="K45" s="168">
        <f t="shared" si="4"/>
        <v>35</v>
      </c>
      <c r="L45" s="168">
        <f t="shared" si="4"/>
        <v>19</v>
      </c>
      <c r="M45" s="168">
        <f t="shared" si="4"/>
        <v>17</v>
      </c>
      <c r="N45" s="168">
        <f t="shared" si="4"/>
        <v>8</v>
      </c>
      <c r="O45" s="168">
        <f>SUM(O41:O44)</f>
        <v>0</v>
      </c>
      <c r="P45" s="168">
        <f>SUM(P41:P44)</f>
        <v>0</v>
      </c>
      <c r="Q45" s="169">
        <f t="shared" si="4"/>
        <v>316</v>
      </c>
      <c r="R45" s="485">
        <v>587</v>
      </c>
      <c r="S45" s="486"/>
    </row>
    <row r="46" spans="1:19" x14ac:dyDescent="0.25">
      <c r="A46" s="173" t="s">
        <v>52</v>
      </c>
      <c r="B46" s="299" t="s">
        <v>53</v>
      </c>
      <c r="C46" s="299"/>
      <c r="D46" s="299"/>
      <c r="E46" s="301">
        <v>10</v>
      </c>
      <c r="F46" s="301">
        <v>17</v>
      </c>
      <c r="G46" s="301">
        <v>39</v>
      </c>
      <c r="H46" s="301">
        <v>20</v>
      </c>
      <c r="I46" s="301">
        <v>12</v>
      </c>
      <c r="J46" s="301">
        <v>15</v>
      </c>
      <c r="K46" s="301">
        <v>10</v>
      </c>
      <c r="L46" s="301">
        <v>23</v>
      </c>
      <c r="M46" s="301">
        <v>8</v>
      </c>
      <c r="N46" s="301">
        <v>11</v>
      </c>
      <c r="O46" s="301"/>
      <c r="P46" s="301"/>
      <c r="Q46" s="159">
        <f t="shared" si="2"/>
        <v>165</v>
      </c>
      <c r="R46" s="489"/>
      <c r="S46" s="489"/>
    </row>
    <row r="47" spans="1:19" x14ac:dyDescent="0.25">
      <c r="A47" s="174" t="s">
        <v>52</v>
      </c>
      <c r="B47" s="291" t="s">
        <v>54</v>
      </c>
      <c r="C47" s="291"/>
      <c r="D47" s="291"/>
      <c r="E47" s="293">
        <v>0</v>
      </c>
      <c r="F47" s="293">
        <v>2</v>
      </c>
      <c r="G47" s="293">
        <v>16</v>
      </c>
      <c r="H47" s="293">
        <v>5</v>
      </c>
      <c r="I47" s="293">
        <v>10</v>
      </c>
      <c r="J47" s="293">
        <v>1</v>
      </c>
      <c r="K47" s="293">
        <v>1</v>
      </c>
      <c r="L47" s="293">
        <v>1</v>
      </c>
      <c r="M47" s="293">
        <v>1</v>
      </c>
      <c r="N47" s="293">
        <v>29</v>
      </c>
      <c r="O47" s="293"/>
      <c r="P47" s="293"/>
      <c r="Q47" s="121">
        <f t="shared" si="2"/>
        <v>66</v>
      </c>
      <c r="R47" s="487"/>
      <c r="S47" s="487"/>
    </row>
    <row r="48" spans="1:19" x14ac:dyDescent="0.25">
      <c r="A48" s="174" t="s">
        <v>52</v>
      </c>
      <c r="B48" s="291" t="s">
        <v>55</v>
      </c>
      <c r="C48" s="291"/>
      <c r="D48" s="291"/>
      <c r="E48" s="293">
        <v>2</v>
      </c>
      <c r="F48" s="293">
        <v>3</v>
      </c>
      <c r="G48" s="293">
        <v>10</v>
      </c>
      <c r="H48" s="293">
        <v>6</v>
      </c>
      <c r="I48" s="293">
        <v>3</v>
      </c>
      <c r="J48" s="293">
        <v>0</v>
      </c>
      <c r="K48" s="293">
        <v>0</v>
      </c>
      <c r="L48" s="293">
        <v>0</v>
      </c>
      <c r="M48" s="293">
        <v>1</v>
      </c>
      <c r="N48" s="293">
        <v>10</v>
      </c>
      <c r="O48" s="293"/>
      <c r="P48" s="293"/>
      <c r="Q48" s="121">
        <f t="shared" si="2"/>
        <v>35</v>
      </c>
      <c r="R48" s="487"/>
      <c r="S48" s="487"/>
    </row>
    <row r="49" spans="1:19" ht="15.75" thickBot="1" x14ac:dyDescent="0.3">
      <c r="A49" s="175" t="s">
        <v>52</v>
      </c>
      <c r="B49" s="296" t="s">
        <v>56</v>
      </c>
      <c r="C49" s="296"/>
      <c r="D49" s="296"/>
      <c r="E49" s="298">
        <v>2</v>
      </c>
      <c r="F49" s="298">
        <v>2</v>
      </c>
      <c r="G49" s="298">
        <v>4</v>
      </c>
      <c r="H49" s="298">
        <v>6</v>
      </c>
      <c r="I49" s="298">
        <v>34</v>
      </c>
      <c r="J49" s="298">
        <v>0</v>
      </c>
      <c r="K49" s="298">
        <v>0</v>
      </c>
      <c r="L49" s="298">
        <v>0</v>
      </c>
      <c r="M49" s="298">
        <v>1</v>
      </c>
      <c r="N49" s="298">
        <v>33</v>
      </c>
      <c r="O49" s="298"/>
      <c r="P49" s="298"/>
      <c r="Q49" s="154">
        <f t="shared" si="2"/>
        <v>82</v>
      </c>
      <c r="R49" s="488"/>
      <c r="S49" s="488"/>
    </row>
    <row r="50" spans="1:19" ht="15.75" thickBot="1" x14ac:dyDescent="0.3">
      <c r="A50" s="490" t="s">
        <v>57</v>
      </c>
      <c r="B50" s="491"/>
      <c r="C50" s="171">
        <f>D50/Metas!I8</f>
        <v>2.4271167526851722</v>
      </c>
      <c r="D50" s="172">
        <f>Q50/R50</f>
        <v>1.6261682242990654</v>
      </c>
      <c r="E50" s="168">
        <f>SUM(E46:E49)</f>
        <v>14</v>
      </c>
      <c r="F50" s="168">
        <f>SUM(F46:F49)</f>
        <v>24</v>
      </c>
      <c r="G50" s="168">
        <f>SUM(G46:G49)</f>
        <v>69</v>
      </c>
      <c r="H50" s="168">
        <f>SUM(H46:H49)</f>
        <v>37</v>
      </c>
      <c r="I50" s="168">
        <f t="shared" ref="I50:N50" si="5">SUM(I46:I49)</f>
        <v>59</v>
      </c>
      <c r="J50" s="168">
        <f t="shared" si="5"/>
        <v>16</v>
      </c>
      <c r="K50" s="168">
        <f t="shared" si="5"/>
        <v>11</v>
      </c>
      <c r="L50" s="168">
        <f t="shared" si="5"/>
        <v>24</v>
      </c>
      <c r="M50" s="168">
        <f t="shared" si="5"/>
        <v>11</v>
      </c>
      <c r="N50" s="168">
        <f t="shared" si="5"/>
        <v>83</v>
      </c>
      <c r="O50" s="168">
        <f>SUM(O46:O49)</f>
        <v>0</v>
      </c>
      <c r="P50" s="168">
        <f>SUM(P46:P49)</f>
        <v>0</v>
      </c>
      <c r="Q50" s="169">
        <f>SUM(Q46:Q49)</f>
        <v>348</v>
      </c>
      <c r="R50" s="485">
        <v>214</v>
      </c>
      <c r="S50" s="486"/>
    </row>
    <row r="51" spans="1:19" x14ac:dyDescent="0.25">
      <c r="A51" s="299" t="s">
        <v>58</v>
      </c>
      <c r="B51" s="299" t="s">
        <v>59</v>
      </c>
      <c r="C51" s="299"/>
      <c r="D51" s="300"/>
      <c r="E51" s="301">
        <v>5</v>
      </c>
      <c r="F51" s="301">
        <v>7</v>
      </c>
      <c r="G51" s="301">
        <v>10</v>
      </c>
      <c r="H51" s="301">
        <v>8</v>
      </c>
      <c r="I51" s="301">
        <v>11</v>
      </c>
      <c r="J51" s="301">
        <v>3</v>
      </c>
      <c r="K51" s="301">
        <v>3</v>
      </c>
      <c r="L51" s="301">
        <v>5</v>
      </c>
      <c r="M51" s="301">
        <v>5</v>
      </c>
      <c r="N51" s="301">
        <v>21</v>
      </c>
      <c r="O51" s="301"/>
      <c r="P51" s="301"/>
      <c r="Q51" s="159">
        <f t="shared" si="2"/>
        <v>78</v>
      </c>
      <c r="R51" s="489"/>
      <c r="S51" s="489"/>
    </row>
    <row r="52" spans="1:19" x14ac:dyDescent="0.25">
      <c r="A52" s="291" t="s">
        <v>58</v>
      </c>
      <c r="B52" s="291" t="s">
        <v>60</v>
      </c>
      <c r="C52" s="291"/>
      <c r="D52" s="292"/>
      <c r="E52" s="293">
        <v>4</v>
      </c>
      <c r="F52" s="293">
        <v>8</v>
      </c>
      <c r="G52" s="293">
        <v>5</v>
      </c>
      <c r="H52" s="293">
        <v>1</v>
      </c>
      <c r="I52" s="293">
        <v>10</v>
      </c>
      <c r="J52" s="293">
        <v>5</v>
      </c>
      <c r="K52" s="293">
        <v>8</v>
      </c>
      <c r="L52" s="293">
        <v>2</v>
      </c>
      <c r="M52" s="293">
        <v>7</v>
      </c>
      <c r="N52" s="293"/>
      <c r="O52" s="293"/>
      <c r="P52" s="293"/>
      <c r="Q52" s="121">
        <f t="shared" si="2"/>
        <v>50</v>
      </c>
      <c r="R52" s="487"/>
      <c r="S52" s="487"/>
    </row>
    <row r="53" spans="1:19" x14ac:dyDescent="0.25">
      <c r="A53" s="291" t="s">
        <v>58</v>
      </c>
      <c r="B53" s="291" t="s">
        <v>61</v>
      </c>
      <c r="C53" s="291"/>
      <c r="D53" s="292"/>
      <c r="E53" s="293">
        <v>0</v>
      </c>
      <c r="F53" s="293">
        <v>0</v>
      </c>
      <c r="G53" s="293">
        <v>0</v>
      </c>
      <c r="H53" s="293">
        <v>1</v>
      </c>
      <c r="I53" s="293">
        <v>14</v>
      </c>
      <c r="J53" s="293">
        <v>8</v>
      </c>
      <c r="K53" s="293">
        <v>3</v>
      </c>
      <c r="L53" s="293">
        <v>13</v>
      </c>
      <c r="M53" s="293">
        <v>3</v>
      </c>
      <c r="N53" s="293">
        <v>19</v>
      </c>
      <c r="O53" s="293"/>
      <c r="P53" s="293"/>
      <c r="Q53" s="121">
        <f t="shared" si="2"/>
        <v>61</v>
      </c>
      <c r="R53" s="487"/>
      <c r="S53" s="487"/>
    </row>
    <row r="54" spans="1:19" x14ac:dyDescent="0.25">
      <c r="A54" s="291" t="s">
        <v>58</v>
      </c>
      <c r="B54" s="291" t="s">
        <v>62</v>
      </c>
      <c r="C54" s="291"/>
      <c r="D54" s="292"/>
      <c r="E54" s="293">
        <v>0</v>
      </c>
      <c r="F54" s="293">
        <v>0</v>
      </c>
      <c r="G54" s="293">
        <v>0</v>
      </c>
      <c r="H54" s="293">
        <v>0</v>
      </c>
      <c r="I54" s="293">
        <v>0</v>
      </c>
      <c r="J54" s="293">
        <v>0</v>
      </c>
      <c r="K54" s="293">
        <v>1</v>
      </c>
      <c r="L54" s="293">
        <v>0</v>
      </c>
      <c r="M54" s="293">
        <v>0</v>
      </c>
      <c r="N54" s="293"/>
      <c r="O54" s="293"/>
      <c r="P54" s="293"/>
      <c r="Q54" s="121">
        <f t="shared" si="2"/>
        <v>1</v>
      </c>
      <c r="R54" s="487"/>
      <c r="S54" s="487"/>
    </row>
    <row r="55" spans="1:19" x14ac:dyDescent="0.25">
      <c r="A55" s="291" t="s">
        <v>58</v>
      </c>
      <c r="B55" s="291" t="s">
        <v>63</v>
      </c>
      <c r="C55" s="291"/>
      <c r="D55" s="292"/>
      <c r="E55" s="293">
        <v>0</v>
      </c>
      <c r="F55" s="293">
        <v>1</v>
      </c>
      <c r="G55" s="293">
        <v>3</v>
      </c>
      <c r="H55" s="293">
        <v>14</v>
      </c>
      <c r="I55" s="293">
        <v>27</v>
      </c>
      <c r="J55" s="293">
        <v>7</v>
      </c>
      <c r="K55" s="293">
        <v>7</v>
      </c>
      <c r="L55" s="293">
        <v>11</v>
      </c>
      <c r="M55" s="293">
        <v>5</v>
      </c>
      <c r="N55" s="293">
        <v>2</v>
      </c>
      <c r="O55" s="293"/>
      <c r="P55" s="293"/>
      <c r="Q55" s="121">
        <f t="shared" si="2"/>
        <v>77</v>
      </c>
      <c r="R55" s="487"/>
      <c r="S55" s="487"/>
    </row>
    <row r="56" spans="1:19" x14ac:dyDescent="0.25">
      <c r="A56" s="291" t="s">
        <v>58</v>
      </c>
      <c r="B56" s="291" t="s">
        <v>64</v>
      </c>
      <c r="C56" s="291"/>
      <c r="D56" s="292"/>
      <c r="E56" s="293">
        <v>2</v>
      </c>
      <c r="F56" s="293">
        <v>8</v>
      </c>
      <c r="G56" s="293">
        <v>8</v>
      </c>
      <c r="H56" s="293">
        <v>8</v>
      </c>
      <c r="I56" s="293">
        <v>18</v>
      </c>
      <c r="J56" s="293">
        <v>3</v>
      </c>
      <c r="K56" s="293">
        <v>14</v>
      </c>
      <c r="L56" s="293">
        <v>4</v>
      </c>
      <c r="M56" s="293">
        <v>3</v>
      </c>
      <c r="N56" s="293">
        <v>28</v>
      </c>
      <c r="O56" s="293"/>
      <c r="P56" s="293"/>
      <c r="Q56" s="121">
        <f t="shared" si="2"/>
        <v>96</v>
      </c>
      <c r="R56" s="487"/>
      <c r="S56" s="487"/>
    </row>
    <row r="57" spans="1:19" x14ac:dyDescent="0.25">
      <c r="A57" s="291" t="s">
        <v>58</v>
      </c>
      <c r="B57" s="291" t="s">
        <v>65</v>
      </c>
      <c r="C57" s="291"/>
      <c r="D57" s="292"/>
      <c r="E57" s="293">
        <v>5</v>
      </c>
      <c r="F57" s="293">
        <v>0</v>
      </c>
      <c r="G57" s="293">
        <v>5</v>
      </c>
      <c r="H57" s="293">
        <v>9</v>
      </c>
      <c r="I57" s="293">
        <v>14</v>
      </c>
      <c r="J57" s="293">
        <v>9</v>
      </c>
      <c r="K57" s="293">
        <v>5</v>
      </c>
      <c r="L57" s="293">
        <v>19</v>
      </c>
      <c r="M57" s="293">
        <v>0</v>
      </c>
      <c r="N57" s="293">
        <v>23</v>
      </c>
      <c r="O57" s="293"/>
      <c r="P57" s="293"/>
      <c r="Q57" s="121">
        <f t="shared" si="2"/>
        <v>89</v>
      </c>
      <c r="R57" s="487"/>
      <c r="S57" s="487"/>
    </row>
    <row r="58" spans="1:19" x14ac:dyDescent="0.25">
      <c r="A58" s="291" t="s">
        <v>58</v>
      </c>
      <c r="B58" s="291" t="s">
        <v>66</v>
      </c>
      <c r="C58" s="291"/>
      <c r="D58" s="292"/>
      <c r="E58" s="293">
        <v>0</v>
      </c>
      <c r="F58" s="293">
        <v>0</v>
      </c>
      <c r="G58" s="293">
        <v>3</v>
      </c>
      <c r="H58" s="293">
        <v>2</v>
      </c>
      <c r="I58" s="293">
        <v>2</v>
      </c>
      <c r="J58" s="293">
        <v>6</v>
      </c>
      <c r="K58" s="293">
        <v>0</v>
      </c>
      <c r="L58" s="293">
        <v>0</v>
      </c>
      <c r="M58" s="293">
        <v>1</v>
      </c>
      <c r="N58" s="293"/>
      <c r="O58" s="293"/>
      <c r="P58" s="293"/>
      <c r="Q58" s="121">
        <f t="shared" si="2"/>
        <v>14</v>
      </c>
      <c r="R58" s="487"/>
      <c r="S58" s="487"/>
    </row>
    <row r="59" spans="1:19" x14ac:dyDescent="0.25">
      <c r="A59" s="291" t="s">
        <v>58</v>
      </c>
      <c r="B59" s="291" t="s">
        <v>67</v>
      </c>
      <c r="C59" s="291"/>
      <c r="D59" s="292"/>
      <c r="E59" s="293">
        <v>3</v>
      </c>
      <c r="F59" s="293">
        <v>1</v>
      </c>
      <c r="G59" s="293">
        <v>5</v>
      </c>
      <c r="H59" s="293">
        <v>1</v>
      </c>
      <c r="I59" s="293">
        <v>4</v>
      </c>
      <c r="J59" s="293">
        <v>4</v>
      </c>
      <c r="K59" s="293">
        <v>2</v>
      </c>
      <c r="L59" s="293">
        <v>3</v>
      </c>
      <c r="M59" s="293">
        <v>1</v>
      </c>
      <c r="N59" s="293">
        <v>7</v>
      </c>
      <c r="O59" s="293"/>
      <c r="P59" s="293"/>
      <c r="Q59" s="121">
        <f t="shared" si="2"/>
        <v>31</v>
      </c>
      <c r="R59" s="487"/>
      <c r="S59" s="487"/>
    </row>
    <row r="60" spans="1:19" ht="15.75" thickBot="1" x14ac:dyDescent="0.3">
      <c r="A60" s="296" t="s">
        <v>58</v>
      </c>
      <c r="B60" s="296" t="s">
        <v>224</v>
      </c>
      <c r="C60" s="296"/>
      <c r="D60" s="297"/>
      <c r="E60" s="298">
        <v>21</v>
      </c>
      <c r="F60" s="298">
        <v>20</v>
      </c>
      <c r="G60" s="298">
        <v>29</v>
      </c>
      <c r="H60" s="298">
        <v>17</v>
      </c>
      <c r="I60" s="298">
        <v>34</v>
      </c>
      <c r="J60" s="298">
        <v>28</v>
      </c>
      <c r="K60" s="298">
        <v>14</v>
      </c>
      <c r="L60" s="298">
        <v>22</v>
      </c>
      <c r="M60" s="298">
        <v>30</v>
      </c>
      <c r="N60" s="298">
        <v>31</v>
      </c>
      <c r="O60" s="298"/>
      <c r="P60" s="298"/>
      <c r="Q60" s="154">
        <f>SUM(E60:P60)</f>
        <v>246</v>
      </c>
      <c r="R60" s="296"/>
      <c r="S60" s="296"/>
    </row>
    <row r="61" spans="1:19" ht="15.75" thickBot="1" x14ac:dyDescent="0.3">
      <c r="A61" s="483" t="s">
        <v>205</v>
      </c>
      <c r="B61" s="484"/>
      <c r="C61" s="171">
        <f>D61/Metas!I9</f>
        <v>0.86032212868936919</v>
      </c>
      <c r="D61" s="172">
        <f>Q61/R61</f>
        <v>0.57641582622187737</v>
      </c>
      <c r="E61" s="168">
        <f t="shared" ref="E61:Q61" si="6">SUM(E51:E60)</f>
        <v>40</v>
      </c>
      <c r="F61" s="168">
        <f t="shared" si="6"/>
        <v>45</v>
      </c>
      <c r="G61" s="168">
        <f t="shared" si="6"/>
        <v>68</v>
      </c>
      <c r="H61" s="168">
        <f t="shared" si="6"/>
        <v>61</v>
      </c>
      <c r="I61" s="168">
        <f t="shared" si="6"/>
        <v>134</v>
      </c>
      <c r="J61" s="168">
        <f t="shared" si="6"/>
        <v>73</v>
      </c>
      <c r="K61" s="168">
        <f t="shared" si="6"/>
        <v>57</v>
      </c>
      <c r="L61" s="168">
        <f t="shared" si="6"/>
        <v>79</v>
      </c>
      <c r="M61" s="168">
        <f t="shared" si="6"/>
        <v>55</v>
      </c>
      <c r="N61" s="168">
        <f t="shared" si="6"/>
        <v>131</v>
      </c>
      <c r="O61" s="168">
        <f t="shared" si="6"/>
        <v>0</v>
      </c>
      <c r="P61" s="168">
        <f t="shared" si="6"/>
        <v>0</v>
      </c>
      <c r="Q61" s="169">
        <f t="shared" si="6"/>
        <v>743</v>
      </c>
      <c r="R61" s="485">
        <v>1289</v>
      </c>
      <c r="S61" s="486"/>
    </row>
    <row r="62" spans="1:19" x14ac:dyDescent="0.25">
      <c r="A62" s="299" t="s">
        <v>68</v>
      </c>
      <c r="B62" s="299" t="s">
        <v>69</v>
      </c>
      <c r="C62" s="299"/>
      <c r="D62" s="300"/>
      <c r="E62" s="301">
        <v>24</v>
      </c>
      <c r="F62" s="301">
        <v>16</v>
      </c>
      <c r="G62" s="301">
        <v>25</v>
      </c>
      <c r="H62" s="301">
        <v>24</v>
      </c>
      <c r="I62" s="301">
        <v>27</v>
      </c>
      <c r="J62" s="301">
        <v>23</v>
      </c>
      <c r="K62" s="301">
        <v>27</v>
      </c>
      <c r="L62" s="301">
        <v>37</v>
      </c>
      <c r="M62" s="301">
        <v>25</v>
      </c>
      <c r="N62" s="301">
        <v>32</v>
      </c>
      <c r="O62" s="301"/>
      <c r="P62" s="301"/>
      <c r="Q62" s="159">
        <f t="shared" si="2"/>
        <v>260</v>
      </c>
      <c r="R62" s="489"/>
      <c r="S62" s="489"/>
    </row>
    <row r="63" spans="1:19" x14ac:dyDescent="0.25">
      <c r="A63" s="291" t="s">
        <v>68</v>
      </c>
      <c r="B63" s="291" t="s">
        <v>70</v>
      </c>
      <c r="C63" s="291"/>
      <c r="D63" s="292"/>
      <c r="E63" s="293">
        <v>2</v>
      </c>
      <c r="F63" s="293">
        <v>2</v>
      </c>
      <c r="G63" s="293"/>
      <c r="H63" s="293">
        <v>4</v>
      </c>
      <c r="I63" s="293"/>
      <c r="J63" s="293"/>
      <c r="K63" s="293">
        <v>3</v>
      </c>
      <c r="L63" s="293">
        <v>1</v>
      </c>
      <c r="M63" s="293">
        <v>0</v>
      </c>
      <c r="N63" s="293">
        <v>2</v>
      </c>
      <c r="O63" s="293"/>
      <c r="P63" s="293"/>
      <c r="Q63" s="121">
        <f t="shared" si="2"/>
        <v>14</v>
      </c>
      <c r="R63" s="487"/>
      <c r="S63" s="487"/>
    </row>
    <row r="64" spans="1:19" x14ac:dyDescent="0.25">
      <c r="A64" s="291" t="s">
        <v>68</v>
      </c>
      <c r="B64" s="291" t="s">
        <v>71</v>
      </c>
      <c r="C64" s="291"/>
      <c r="D64" s="292"/>
      <c r="E64" s="293">
        <v>1</v>
      </c>
      <c r="F64" s="293"/>
      <c r="G64" s="293">
        <v>4</v>
      </c>
      <c r="H64" s="293">
        <v>2</v>
      </c>
      <c r="I64" s="293"/>
      <c r="J64" s="293"/>
      <c r="K64" s="293"/>
      <c r="L64" s="293">
        <v>3</v>
      </c>
      <c r="M64" s="293">
        <v>0</v>
      </c>
      <c r="N64" s="293">
        <v>0</v>
      </c>
      <c r="O64" s="293"/>
      <c r="P64" s="293"/>
      <c r="Q64" s="121">
        <f t="shared" si="2"/>
        <v>10</v>
      </c>
      <c r="R64" s="487"/>
      <c r="S64" s="487"/>
    </row>
    <row r="65" spans="1:19" x14ac:dyDescent="0.25">
      <c r="A65" s="291" t="s">
        <v>68</v>
      </c>
      <c r="B65" s="291" t="s">
        <v>72</v>
      </c>
      <c r="C65" s="291"/>
      <c r="D65" s="292"/>
      <c r="E65" s="293">
        <v>6</v>
      </c>
      <c r="F65" s="293">
        <v>3</v>
      </c>
      <c r="G65" s="293">
        <v>6</v>
      </c>
      <c r="H65" s="293">
        <v>3</v>
      </c>
      <c r="I65" s="293">
        <v>2</v>
      </c>
      <c r="J65" s="293">
        <v>1</v>
      </c>
      <c r="K65" s="293">
        <v>2</v>
      </c>
      <c r="L65" s="293">
        <v>1</v>
      </c>
      <c r="M65" s="293">
        <v>0</v>
      </c>
      <c r="N65" s="293">
        <v>2</v>
      </c>
      <c r="O65" s="293"/>
      <c r="P65" s="293"/>
      <c r="Q65" s="121">
        <f t="shared" si="2"/>
        <v>26</v>
      </c>
      <c r="R65" s="487"/>
      <c r="S65" s="487"/>
    </row>
    <row r="66" spans="1:19" x14ac:dyDescent="0.25">
      <c r="A66" s="291" t="s">
        <v>68</v>
      </c>
      <c r="B66" s="291" t="s">
        <v>73</v>
      </c>
      <c r="C66" s="291"/>
      <c r="D66" s="292"/>
      <c r="E66" s="293"/>
      <c r="F66" s="293"/>
      <c r="G66" s="293"/>
      <c r="H66" s="293"/>
      <c r="I66" s="293"/>
      <c r="J66" s="293">
        <v>4</v>
      </c>
      <c r="K66" s="293">
        <v>2</v>
      </c>
      <c r="L66" s="293"/>
      <c r="M66" s="293">
        <v>0</v>
      </c>
      <c r="N66" s="293">
        <v>0</v>
      </c>
      <c r="O66" s="293"/>
      <c r="P66" s="293"/>
      <c r="Q66" s="121">
        <f t="shared" si="2"/>
        <v>6</v>
      </c>
      <c r="R66" s="487"/>
      <c r="S66" s="487"/>
    </row>
    <row r="67" spans="1:19" x14ac:dyDescent="0.25">
      <c r="A67" s="291" t="s">
        <v>68</v>
      </c>
      <c r="B67" s="291" t="s">
        <v>74</v>
      </c>
      <c r="C67" s="291"/>
      <c r="D67" s="292"/>
      <c r="E67" s="293">
        <v>1</v>
      </c>
      <c r="F67" s="293"/>
      <c r="G67" s="293">
        <v>4</v>
      </c>
      <c r="H67" s="293">
        <v>3</v>
      </c>
      <c r="I67" s="293">
        <v>6</v>
      </c>
      <c r="J67" s="293">
        <v>1</v>
      </c>
      <c r="K67" s="293">
        <v>3</v>
      </c>
      <c r="L67" s="293">
        <v>1</v>
      </c>
      <c r="M67" s="293">
        <v>4</v>
      </c>
      <c r="N67" s="293"/>
      <c r="O67" s="293"/>
      <c r="P67" s="293"/>
      <c r="Q67" s="121">
        <f t="shared" si="2"/>
        <v>23</v>
      </c>
      <c r="R67" s="487"/>
      <c r="S67" s="487"/>
    </row>
    <row r="68" spans="1:19" x14ac:dyDescent="0.25">
      <c r="A68" s="291" t="s">
        <v>68</v>
      </c>
      <c r="B68" s="291" t="s">
        <v>75</v>
      </c>
      <c r="C68" s="291"/>
      <c r="D68" s="292"/>
      <c r="E68" s="293">
        <v>6</v>
      </c>
      <c r="F68" s="293">
        <v>3</v>
      </c>
      <c r="G68" s="293">
        <v>5</v>
      </c>
      <c r="H68" s="293">
        <v>3</v>
      </c>
      <c r="I68" s="293">
        <v>2</v>
      </c>
      <c r="J68" s="293">
        <v>4</v>
      </c>
      <c r="K68" s="293">
        <v>4</v>
      </c>
      <c r="L68" s="293">
        <v>1</v>
      </c>
      <c r="M68" s="293">
        <v>0</v>
      </c>
      <c r="N68" s="293"/>
      <c r="O68" s="293"/>
      <c r="P68" s="293"/>
      <c r="Q68" s="121">
        <f t="shared" si="2"/>
        <v>28</v>
      </c>
      <c r="R68" s="487"/>
      <c r="S68" s="487"/>
    </row>
    <row r="69" spans="1:19" x14ac:dyDescent="0.25">
      <c r="A69" s="306" t="s">
        <v>68</v>
      </c>
      <c r="B69" s="306" t="s">
        <v>76</v>
      </c>
      <c r="C69" s="291"/>
      <c r="D69" s="292"/>
      <c r="E69" s="293">
        <v>4</v>
      </c>
      <c r="F69" s="293">
        <v>0</v>
      </c>
      <c r="G69" s="293"/>
      <c r="H69" s="293">
        <v>1</v>
      </c>
      <c r="I69" s="293">
        <v>1</v>
      </c>
      <c r="J69" s="293">
        <v>0</v>
      </c>
      <c r="K69" s="293"/>
      <c r="L69" s="293"/>
      <c r="M69" s="293">
        <v>0</v>
      </c>
      <c r="N69" s="293"/>
      <c r="O69" s="293"/>
      <c r="P69" s="293"/>
      <c r="Q69" s="121">
        <f t="shared" si="2"/>
        <v>6</v>
      </c>
      <c r="R69" s="487"/>
      <c r="S69" s="487"/>
    </row>
    <row r="70" spans="1:19" x14ac:dyDescent="0.25">
      <c r="A70" s="291" t="s">
        <v>68</v>
      </c>
      <c r="B70" s="291" t="s">
        <v>77</v>
      </c>
      <c r="C70" s="291"/>
      <c r="D70" s="292"/>
      <c r="E70" s="293">
        <v>1</v>
      </c>
      <c r="F70" s="293"/>
      <c r="G70" s="293"/>
      <c r="H70" s="293">
        <v>3</v>
      </c>
      <c r="I70" s="293">
        <v>2</v>
      </c>
      <c r="J70" s="293">
        <v>2</v>
      </c>
      <c r="K70" s="293"/>
      <c r="L70" s="293">
        <v>1</v>
      </c>
      <c r="M70" s="293">
        <v>2</v>
      </c>
      <c r="N70" s="293"/>
      <c r="O70" s="293"/>
      <c r="P70" s="293"/>
      <c r="Q70" s="121">
        <f t="shared" si="2"/>
        <v>11</v>
      </c>
      <c r="R70" s="487"/>
      <c r="S70" s="487"/>
    </row>
    <row r="71" spans="1:19" x14ac:dyDescent="0.25">
      <c r="A71" s="291" t="s">
        <v>68</v>
      </c>
      <c r="B71" s="291" t="s">
        <v>78</v>
      </c>
      <c r="C71" s="291"/>
      <c r="D71" s="292"/>
      <c r="E71" s="293">
        <v>1</v>
      </c>
      <c r="F71" s="293">
        <v>3</v>
      </c>
      <c r="G71" s="293">
        <v>3</v>
      </c>
      <c r="H71" s="293"/>
      <c r="I71" s="293"/>
      <c r="J71" s="293">
        <v>1</v>
      </c>
      <c r="K71" s="293">
        <v>1</v>
      </c>
      <c r="L71" s="293">
        <v>2</v>
      </c>
      <c r="M71" s="293">
        <v>1</v>
      </c>
      <c r="N71" s="293">
        <v>1</v>
      </c>
      <c r="O71" s="293"/>
      <c r="P71" s="293"/>
      <c r="Q71" s="121">
        <f t="shared" si="2"/>
        <v>13</v>
      </c>
      <c r="R71" s="487"/>
      <c r="S71" s="487"/>
    </row>
    <row r="72" spans="1:19" x14ac:dyDescent="0.25">
      <c r="A72" s="291" t="s">
        <v>68</v>
      </c>
      <c r="B72" s="291" t="s">
        <v>79</v>
      </c>
      <c r="C72" s="291"/>
      <c r="D72" s="292"/>
      <c r="E72" s="293">
        <v>11</v>
      </c>
      <c r="F72" s="293">
        <v>11</v>
      </c>
      <c r="G72" s="293">
        <v>7</v>
      </c>
      <c r="H72" s="293">
        <v>9</v>
      </c>
      <c r="I72" s="293">
        <v>15</v>
      </c>
      <c r="J72" s="293">
        <v>7</v>
      </c>
      <c r="K72" s="293">
        <v>7</v>
      </c>
      <c r="L72" s="293">
        <v>4</v>
      </c>
      <c r="M72" s="293">
        <v>11</v>
      </c>
      <c r="N72" s="293">
        <v>5</v>
      </c>
      <c r="O72" s="293"/>
      <c r="P72" s="293"/>
      <c r="Q72" s="121">
        <f t="shared" si="2"/>
        <v>87</v>
      </c>
      <c r="R72" s="487"/>
      <c r="S72" s="487"/>
    </row>
    <row r="73" spans="1:19" x14ac:dyDescent="0.25">
      <c r="A73" s="291" t="s">
        <v>68</v>
      </c>
      <c r="B73" s="291" t="s">
        <v>80</v>
      </c>
      <c r="C73" s="291"/>
      <c r="D73" s="292"/>
      <c r="E73" s="293"/>
      <c r="F73" s="293">
        <v>1</v>
      </c>
      <c r="G73" s="293">
        <v>2</v>
      </c>
      <c r="H73" s="293">
        <v>2</v>
      </c>
      <c r="I73" s="293">
        <v>3</v>
      </c>
      <c r="J73" s="293">
        <v>2</v>
      </c>
      <c r="K73" s="293"/>
      <c r="L73" s="293">
        <v>2</v>
      </c>
      <c r="M73" s="293">
        <v>1</v>
      </c>
      <c r="N73" s="293"/>
      <c r="O73" s="293"/>
      <c r="P73" s="293"/>
      <c r="Q73" s="121">
        <f t="shared" si="2"/>
        <v>13</v>
      </c>
      <c r="R73" s="487"/>
      <c r="S73" s="487"/>
    </row>
    <row r="74" spans="1:19" x14ac:dyDescent="0.25">
      <c r="A74" s="291" t="s">
        <v>68</v>
      </c>
      <c r="B74" s="291" t="s">
        <v>81</v>
      </c>
      <c r="C74" s="291"/>
      <c r="D74" s="292"/>
      <c r="E74" s="293"/>
      <c r="F74" s="293">
        <v>4</v>
      </c>
      <c r="G74" s="293">
        <v>1</v>
      </c>
      <c r="H74" s="293">
        <v>2</v>
      </c>
      <c r="I74" s="293">
        <v>1</v>
      </c>
      <c r="J74" s="293"/>
      <c r="K74" s="293">
        <v>2</v>
      </c>
      <c r="L74" s="293">
        <v>3</v>
      </c>
      <c r="M74" s="293">
        <v>1</v>
      </c>
      <c r="N74" s="293">
        <v>2</v>
      </c>
      <c r="O74" s="293"/>
      <c r="P74" s="293"/>
      <c r="Q74" s="121">
        <f>SUM(E74:P74)</f>
        <v>16</v>
      </c>
      <c r="R74" s="487"/>
      <c r="S74" s="487"/>
    </row>
    <row r="75" spans="1:19" ht="15.75" thickBot="1" x14ac:dyDescent="0.3">
      <c r="A75" s="296" t="s">
        <v>68</v>
      </c>
      <c r="B75" s="296" t="s">
        <v>82</v>
      </c>
      <c r="C75" s="296"/>
      <c r="D75" s="297"/>
      <c r="E75" s="298">
        <v>63</v>
      </c>
      <c r="F75" s="298">
        <v>99</v>
      </c>
      <c r="G75" s="298">
        <v>129</v>
      </c>
      <c r="H75" s="298">
        <v>81</v>
      </c>
      <c r="I75" s="298">
        <v>96</v>
      </c>
      <c r="J75" s="298">
        <v>49</v>
      </c>
      <c r="K75" s="298">
        <v>61</v>
      </c>
      <c r="L75" s="298">
        <v>80</v>
      </c>
      <c r="M75" s="298">
        <v>50</v>
      </c>
      <c r="N75" s="298">
        <v>133</v>
      </c>
      <c r="O75" s="298"/>
      <c r="P75" s="298"/>
      <c r="Q75" s="154">
        <f>SUM(E75:P75)</f>
        <v>841</v>
      </c>
      <c r="R75" s="296"/>
      <c r="S75" s="296"/>
    </row>
    <row r="76" spans="1:19" ht="15.75" thickBot="1" x14ac:dyDescent="0.3">
      <c r="A76" s="483" t="s">
        <v>206</v>
      </c>
      <c r="B76" s="484"/>
      <c r="C76" s="171">
        <f>D76/Metas!I10</f>
        <v>0.75655137732580879</v>
      </c>
      <c r="D76" s="172">
        <f>Q76/R76</f>
        <v>0.41610325752919486</v>
      </c>
      <c r="E76" s="168">
        <f>SUM(E62:E75)</f>
        <v>120</v>
      </c>
      <c r="F76" s="168">
        <f t="shared" ref="F76:P76" si="7">SUM(F62:F75)</f>
        <v>142</v>
      </c>
      <c r="G76" s="168">
        <f t="shared" si="7"/>
        <v>186</v>
      </c>
      <c r="H76" s="168">
        <f t="shared" si="7"/>
        <v>137</v>
      </c>
      <c r="I76" s="168">
        <f t="shared" si="7"/>
        <v>155</v>
      </c>
      <c r="J76" s="168">
        <f t="shared" si="7"/>
        <v>94</v>
      </c>
      <c r="K76" s="168">
        <f t="shared" si="7"/>
        <v>112</v>
      </c>
      <c r="L76" s="168">
        <f t="shared" si="7"/>
        <v>136</v>
      </c>
      <c r="M76" s="168">
        <f t="shared" si="7"/>
        <v>95</v>
      </c>
      <c r="N76" s="168">
        <f t="shared" si="7"/>
        <v>177</v>
      </c>
      <c r="O76" s="168">
        <f t="shared" si="7"/>
        <v>0</v>
      </c>
      <c r="P76" s="168">
        <f t="shared" si="7"/>
        <v>0</v>
      </c>
      <c r="Q76" s="169">
        <f>SUM(Q62:Q75)</f>
        <v>1354</v>
      </c>
      <c r="R76" s="485">
        <v>3254</v>
      </c>
      <c r="S76" s="486"/>
    </row>
    <row r="77" spans="1:19" x14ac:dyDescent="0.25">
      <c r="A77" s="299" t="s">
        <v>83</v>
      </c>
      <c r="B77" s="299" t="s">
        <v>84</v>
      </c>
      <c r="C77" s="299"/>
      <c r="D77" s="300"/>
      <c r="E77" s="301">
        <v>10</v>
      </c>
      <c r="F77" s="301">
        <v>9</v>
      </c>
      <c r="G77" s="301">
        <v>21</v>
      </c>
      <c r="H77" s="301">
        <v>25</v>
      </c>
      <c r="I77" s="301">
        <v>35</v>
      </c>
      <c r="J77" s="301">
        <v>18</v>
      </c>
      <c r="K77" s="301">
        <v>21</v>
      </c>
      <c r="L77" s="301">
        <v>34</v>
      </c>
      <c r="M77" s="301">
        <v>9</v>
      </c>
      <c r="N77" s="301">
        <v>57</v>
      </c>
      <c r="O77" s="301"/>
      <c r="P77" s="301"/>
      <c r="Q77" s="159">
        <f t="shared" ref="Q77:Q86" si="8">SUM(E77:P77)</f>
        <v>239</v>
      </c>
      <c r="R77" s="489"/>
      <c r="S77" s="489"/>
    </row>
    <row r="78" spans="1:19" x14ac:dyDescent="0.25">
      <c r="A78" s="291" t="s">
        <v>83</v>
      </c>
      <c r="B78" s="291" t="s">
        <v>85</v>
      </c>
      <c r="C78" s="291"/>
      <c r="D78" s="292"/>
      <c r="E78" s="293"/>
      <c r="F78" s="293"/>
      <c r="G78" s="293"/>
      <c r="H78" s="293"/>
      <c r="I78" s="293"/>
      <c r="J78" s="293"/>
      <c r="K78" s="293"/>
      <c r="L78" s="293"/>
      <c r="M78" s="293"/>
      <c r="N78" s="293"/>
      <c r="O78" s="293"/>
      <c r="P78" s="293"/>
      <c r="Q78" s="121">
        <f t="shared" si="8"/>
        <v>0</v>
      </c>
      <c r="R78" s="487"/>
      <c r="S78" s="487"/>
    </row>
    <row r="79" spans="1:19" x14ac:dyDescent="0.25">
      <c r="A79" s="291" t="s">
        <v>83</v>
      </c>
      <c r="B79" s="291" t="s">
        <v>86</v>
      </c>
      <c r="C79" s="291"/>
      <c r="D79" s="292"/>
      <c r="E79" s="293"/>
      <c r="F79" s="293"/>
      <c r="G79" s="293"/>
      <c r="H79" s="293"/>
      <c r="I79" s="293"/>
      <c r="J79" s="293"/>
      <c r="K79" s="293"/>
      <c r="L79" s="293"/>
      <c r="M79" s="293"/>
      <c r="N79" s="293"/>
      <c r="O79" s="293"/>
      <c r="P79" s="293"/>
      <c r="Q79" s="121">
        <f t="shared" si="8"/>
        <v>0</v>
      </c>
      <c r="R79" s="487"/>
      <c r="S79" s="487"/>
    </row>
    <row r="80" spans="1:19" x14ac:dyDescent="0.25">
      <c r="A80" s="291" t="s">
        <v>83</v>
      </c>
      <c r="B80" s="291" t="s">
        <v>87</v>
      </c>
      <c r="C80" s="291"/>
      <c r="D80" s="292"/>
      <c r="E80" s="293"/>
      <c r="F80" s="293"/>
      <c r="G80" s="293"/>
      <c r="H80" s="293"/>
      <c r="I80" s="293"/>
      <c r="J80" s="293"/>
      <c r="K80" s="293"/>
      <c r="L80" s="293"/>
      <c r="M80" s="293"/>
      <c r="N80" s="293"/>
      <c r="O80" s="293"/>
      <c r="P80" s="293"/>
      <c r="Q80" s="121">
        <f t="shared" si="8"/>
        <v>0</v>
      </c>
      <c r="R80" s="487"/>
      <c r="S80" s="487"/>
    </row>
    <row r="81" spans="1:19" x14ac:dyDescent="0.25">
      <c r="A81" s="291" t="s">
        <v>83</v>
      </c>
      <c r="B81" s="291" t="s">
        <v>88</v>
      </c>
      <c r="C81" s="291"/>
      <c r="D81" s="292"/>
      <c r="E81" s="293"/>
      <c r="F81" s="293"/>
      <c r="G81" s="293"/>
      <c r="H81" s="293"/>
      <c r="I81" s="293"/>
      <c r="J81" s="293"/>
      <c r="K81" s="293"/>
      <c r="L81" s="293"/>
      <c r="M81" s="293"/>
      <c r="N81" s="293"/>
      <c r="O81" s="293"/>
      <c r="P81" s="293"/>
      <c r="Q81" s="121">
        <f t="shared" si="8"/>
        <v>0</v>
      </c>
      <c r="R81" s="487"/>
      <c r="S81" s="487"/>
    </row>
    <row r="82" spans="1:19" x14ac:dyDescent="0.25">
      <c r="A82" s="291" t="s">
        <v>83</v>
      </c>
      <c r="B82" s="291" t="s">
        <v>89</v>
      </c>
      <c r="C82" s="291"/>
      <c r="D82" s="292"/>
      <c r="E82" s="293"/>
      <c r="F82" s="293"/>
      <c r="G82" s="293"/>
      <c r="H82" s="293"/>
      <c r="I82" s="293"/>
      <c r="J82" s="293"/>
      <c r="K82" s="293"/>
      <c r="L82" s="293"/>
      <c r="M82" s="293"/>
      <c r="N82" s="293"/>
      <c r="O82" s="293"/>
      <c r="P82" s="293"/>
      <c r="Q82" s="121">
        <f t="shared" si="8"/>
        <v>0</v>
      </c>
      <c r="R82" s="487"/>
      <c r="S82" s="487"/>
    </row>
    <row r="83" spans="1:19" x14ac:dyDescent="0.25">
      <c r="A83" s="291" t="s">
        <v>83</v>
      </c>
      <c r="B83" s="291" t="s">
        <v>90</v>
      </c>
      <c r="C83" s="291"/>
      <c r="D83" s="292"/>
      <c r="E83" s="293"/>
      <c r="F83" s="293"/>
      <c r="G83" s="293"/>
      <c r="H83" s="293"/>
      <c r="I83" s="293"/>
      <c r="J83" s="293"/>
      <c r="K83" s="293"/>
      <c r="L83" s="293"/>
      <c r="M83" s="293"/>
      <c r="N83" s="293"/>
      <c r="O83" s="293"/>
      <c r="P83" s="293"/>
      <c r="Q83" s="121">
        <f t="shared" si="8"/>
        <v>0</v>
      </c>
      <c r="R83" s="487"/>
      <c r="S83" s="487"/>
    </row>
    <row r="84" spans="1:19" x14ac:dyDescent="0.25">
      <c r="A84" s="291" t="s">
        <v>83</v>
      </c>
      <c r="B84" s="291" t="s">
        <v>91</v>
      </c>
      <c r="C84" s="291"/>
      <c r="D84" s="292"/>
      <c r="E84" s="293"/>
      <c r="F84" s="293"/>
      <c r="G84" s="293"/>
      <c r="H84" s="293"/>
      <c r="I84" s="293"/>
      <c r="J84" s="293"/>
      <c r="K84" s="293"/>
      <c r="L84" s="293"/>
      <c r="M84" s="293"/>
      <c r="N84" s="293"/>
      <c r="O84" s="293"/>
      <c r="P84" s="293"/>
      <c r="Q84" s="121">
        <f t="shared" si="8"/>
        <v>0</v>
      </c>
      <c r="R84" s="487"/>
      <c r="S84" s="487"/>
    </row>
    <row r="85" spans="1:19" x14ac:dyDescent="0.25">
      <c r="A85" s="291" t="s">
        <v>83</v>
      </c>
      <c r="B85" s="291" t="s">
        <v>92</v>
      </c>
      <c r="C85" s="291"/>
      <c r="D85" s="292"/>
      <c r="E85" s="293"/>
      <c r="F85" s="293"/>
      <c r="G85" s="293"/>
      <c r="H85" s="293"/>
      <c r="I85" s="293"/>
      <c r="J85" s="293"/>
      <c r="K85" s="293"/>
      <c r="L85" s="293"/>
      <c r="M85" s="293"/>
      <c r="N85" s="293"/>
      <c r="O85" s="293"/>
      <c r="P85" s="293"/>
      <c r="Q85" s="121">
        <f t="shared" si="8"/>
        <v>0</v>
      </c>
      <c r="R85" s="487"/>
      <c r="S85" s="487"/>
    </row>
    <row r="86" spans="1:19" ht="15.75" thickBot="1" x14ac:dyDescent="0.3">
      <c r="A86" s="296" t="s">
        <v>83</v>
      </c>
      <c r="B86" s="296" t="s">
        <v>93</v>
      </c>
      <c r="C86" s="296"/>
      <c r="D86" s="297"/>
      <c r="E86" s="298"/>
      <c r="F86" s="298"/>
      <c r="G86" s="298"/>
      <c r="H86" s="298"/>
      <c r="I86" s="298"/>
      <c r="J86" s="298"/>
      <c r="K86" s="298"/>
      <c r="L86" s="298"/>
      <c r="M86" s="298"/>
      <c r="N86" s="298"/>
      <c r="O86" s="298"/>
      <c r="P86" s="298"/>
      <c r="Q86" s="154">
        <f t="shared" si="8"/>
        <v>0</v>
      </c>
      <c r="R86" s="488"/>
      <c r="S86" s="488"/>
    </row>
    <row r="87" spans="1:19" ht="15.75" thickBot="1" x14ac:dyDescent="0.3">
      <c r="A87" s="483" t="s">
        <v>207</v>
      </c>
      <c r="B87" s="484"/>
      <c r="C87" s="171">
        <f>D87/Metas!I11</f>
        <v>0.60298718336865464</v>
      </c>
      <c r="D87" s="172">
        <f>Q87/R87</f>
        <v>0.32561307901907355</v>
      </c>
      <c r="E87" s="168">
        <f>SUM(E77:E86)</f>
        <v>10</v>
      </c>
      <c r="F87" s="168">
        <f>SUM(F77:F86)</f>
        <v>9</v>
      </c>
      <c r="G87" s="168">
        <f>SUM(G77:G86)</f>
        <v>21</v>
      </c>
      <c r="H87" s="168">
        <f>SUM(H77:H86)</f>
        <v>25</v>
      </c>
      <c r="I87" s="168">
        <f t="shared" ref="I87:N87" si="9">SUM(I77:I86)</f>
        <v>35</v>
      </c>
      <c r="J87" s="168">
        <f t="shared" si="9"/>
        <v>18</v>
      </c>
      <c r="K87" s="168">
        <f t="shared" si="9"/>
        <v>21</v>
      </c>
      <c r="L87" s="168">
        <f t="shared" si="9"/>
        <v>34</v>
      </c>
      <c r="M87" s="168">
        <f t="shared" si="9"/>
        <v>9</v>
      </c>
      <c r="N87" s="168">
        <f t="shared" si="9"/>
        <v>57</v>
      </c>
      <c r="O87" s="168">
        <f>SUM(O77:O86)</f>
        <v>0</v>
      </c>
      <c r="P87" s="168">
        <f>SUM(P77:P86)</f>
        <v>0</v>
      </c>
      <c r="Q87" s="169">
        <f>SUM(Q77:Q86)</f>
        <v>239</v>
      </c>
      <c r="R87" s="485">
        <v>734</v>
      </c>
      <c r="S87" s="486"/>
    </row>
    <row r="88" spans="1:19" x14ac:dyDescent="0.25">
      <c r="A88" s="299" t="s">
        <v>94</v>
      </c>
      <c r="B88" s="299" t="s">
        <v>95</v>
      </c>
      <c r="C88" s="299"/>
      <c r="D88" s="300"/>
      <c r="E88" s="301">
        <v>3</v>
      </c>
      <c r="F88" s="301">
        <v>4</v>
      </c>
      <c r="G88" s="301">
        <v>11</v>
      </c>
      <c r="H88" s="301">
        <v>7</v>
      </c>
      <c r="I88" s="301">
        <v>10</v>
      </c>
      <c r="J88" s="301">
        <v>11</v>
      </c>
      <c r="K88" s="301">
        <v>6</v>
      </c>
      <c r="L88" s="301">
        <v>11</v>
      </c>
      <c r="M88" s="301">
        <v>1</v>
      </c>
      <c r="N88" s="301">
        <v>11</v>
      </c>
      <c r="O88" s="301"/>
      <c r="P88" s="301"/>
      <c r="Q88" s="159">
        <f>SUM(E88:P88)</f>
        <v>75</v>
      </c>
      <c r="R88" s="489"/>
      <c r="S88" s="489"/>
    </row>
    <row r="89" spans="1:19" x14ac:dyDescent="0.25">
      <c r="A89" s="291" t="s">
        <v>94</v>
      </c>
      <c r="B89" s="291" t="s">
        <v>96</v>
      </c>
      <c r="C89" s="291"/>
      <c r="D89" s="292"/>
      <c r="E89" s="293">
        <v>1</v>
      </c>
      <c r="F89" s="293"/>
      <c r="G89" s="293"/>
      <c r="H89" s="293">
        <v>8</v>
      </c>
      <c r="I89" s="293">
        <v>7</v>
      </c>
      <c r="J89" s="293">
        <v>1</v>
      </c>
      <c r="K89" s="293"/>
      <c r="L89" s="293">
        <v>2</v>
      </c>
      <c r="M89" s="293">
        <v>0</v>
      </c>
      <c r="N89" s="293">
        <v>5</v>
      </c>
      <c r="O89" s="293"/>
      <c r="P89" s="293"/>
      <c r="Q89" s="121">
        <f>SUM(E89:P89)</f>
        <v>24</v>
      </c>
      <c r="R89" s="487"/>
      <c r="S89" s="487"/>
    </row>
    <row r="90" spans="1:19" x14ac:dyDescent="0.25">
      <c r="A90" s="291" t="s">
        <v>94</v>
      </c>
      <c r="B90" s="291" t="s">
        <v>97</v>
      </c>
      <c r="C90" s="291"/>
      <c r="D90" s="292"/>
      <c r="E90" s="293">
        <v>10</v>
      </c>
      <c r="F90" s="293"/>
      <c r="G90" s="293">
        <v>11</v>
      </c>
      <c r="H90" s="293">
        <v>16</v>
      </c>
      <c r="I90" s="293">
        <v>5</v>
      </c>
      <c r="J90" s="293">
        <v>10</v>
      </c>
      <c r="K90" s="293">
        <v>34</v>
      </c>
      <c r="L90" s="293">
        <v>37</v>
      </c>
      <c r="M90" s="293">
        <v>12</v>
      </c>
      <c r="N90" s="293">
        <v>27</v>
      </c>
      <c r="O90" s="293"/>
      <c r="P90" s="293"/>
      <c r="Q90" s="121">
        <f>SUM(E90:P90)</f>
        <v>162</v>
      </c>
      <c r="R90" s="487"/>
      <c r="S90" s="487"/>
    </row>
    <row r="91" spans="1:19" x14ac:dyDescent="0.25">
      <c r="A91" s="291" t="s">
        <v>94</v>
      </c>
      <c r="B91" s="291" t="s">
        <v>98</v>
      </c>
      <c r="C91" s="291"/>
      <c r="D91" s="292"/>
      <c r="E91" s="293">
        <v>3</v>
      </c>
      <c r="F91" s="293">
        <v>1</v>
      </c>
      <c r="G91" s="293">
        <v>7</v>
      </c>
      <c r="H91" s="293">
        <v>3</v>
      </c>
      <c r="I91" s="293">
        <v>0</v>
      </c>
      <c r="J91" s="293">
        <v>6</v>
      </c>
      <c r="K91" s="293">
        <v>1</v>
      </c>
      <c r="L91" s="293"/>
      <c r="M91" s="293">
        <v>2</v>
      </c>
      <c r="N91" s="293">
        <v>4</v>
      </c>
      <c r="O91" s="293"/>
      <c r="P91" s="293"/>
      <c r="Q91" s="121">
        <f>SUM(E91:P91)</f>
        <v>27</v>
      </c>
      <c r="R91" s="487"/>
      <c r="S91" s="487"/>
    </row>
    <row r="92" spans="1:19" ht="15.75" thickBot="1" x14ac:dyDescent="0.3">
      <c r="A92" s="296" t="s">
        <v>94</v>
      </c>
      <c r="B92" s="296" t="s">
        <v>99</v>
      </c>
      <c r="C92" s="296"/>
      <c r="D92" s="297"/>
      <c r="E92" s="298">
        <v>3</v>
      </c>
      <c r="F92" s="298">
        <v>2</v>
      </c>
      <c r="G92" s="298">
        <v>7</v>
      </c>
      <c r="H92" s="298">
        <v>7</v>
      </c>
      <c r="I92" s="298">
        <v>7</v>
      </c>
      <c r="J92" s="298">
        <v>10</v>
      </c>
      <c r="K92" s="298">
        <v>4</v>
      </c>
      <c r="L92" s="298">
        <v>7</v>
      </c>
      <c r="M92" s="298">
        <v>9</v>
      </c>
      <c r="N92" s="298">
        <v>7</v>
      </c>
      <c r="O92" s="298"/>
      <c r="P92" s="298"/>
      <c r="Q92" s="154">
        <f>SUM(E92:P92)</f>
        <v>63</v>
      </c>
      <c r="R92" s="488"/>
      <c r="S92" s="488"/>
    </row>
    <row r="93" spans="1:19" ht="15.75" thickBot="1" x14ac:dyDescent="0.3">
      <c r="A93" s="483" t="s">
        <v>208</v>
      </c>
      <c r="B93" s="484"/>
      <c r="C93" s="171">
        <f>D93/Metas!I12</f>
        <v>1.0451716642348807</v>
      </c>
      <c r="D93" s="172">
        <f>Q93/R93</f>
        <v>0.4494238156209987</v>
      </c>
      <c r="E93" s="168">
        <f>SUM(E88:E92)</f>
        <v>20</v>
      </c>
      <c r="F93" s="168">
        <f>SUM(F88:F92)</f>
        <v>7</v>
      </c>
      <c r="G93" s="168">
        <f>SUM(G88:G92)</f>
        <v>36</v>
      </c>
      <c r="H93" s="168">
        <f>SUM(H88:H92)</f>
        <v>41</v>
      </c>
      <c r="I93" s="168">
        <f t="shared" ref="I93:N93" si="10">SUM(I88:I92)</f>
        <v>29</v>
      </c>
      <c r="J93" s="168">
        <f t="shared" si="10"/>
        <v>38</v>
      </c>
      <c r="K93" s="168">
        <f t="shared" si="10"/>
        <v>45</v>
      </c>
      <c r="L93" s="168">
        <f t="shared" si="10"/>
        <v>57</v>
      </c>
      <c r="M93" s="168">
        <f t="shared" si="10"/>
        <v>24</v>
      </c>
      <c r="N93" s="168">
        <f t="shared" si="10"/>
        <v>54</v>
      </c>
      <c r="O93" s="168">
        <f>SUM(O88:O92)</f>
        <v>0</v>
      </c>
      <c r="P93" s="168">
        <f>SUM(P88:P92)</f>
        <v>0</v>
      </c>
      <c r="Q93" s="169">
        <f>SUM(Q88:Q92)</f>
        <v>351</v>
      </c>
      <c r="R93" s="485">
        <v>781</v>
      </c>
      <c r="S93" s="486"/>
    </row>
    <row r="94" spans="1:19" x14ac:dyDescent="0.25">
      <c r="A94" s="299" t="s">
        <v>100</v>
      </c>
      <c r="B94" s="299" t="s">
        <v>101</v>
      </c>
      <c r="C94" s="299"/>
      <c r="D94" s="300"/>
      <c r="E94" s="301"/>
      <c r="F94" s="301"/>
      <c r="G94" s="301"/>
      <c r="H94" s="301">
        <v>13</v>
      </c>
      <c r="I94" s="301">
        <v>4</v>
      </c>
      <c r="J94" s="301">
        <v>3</v>
      </c>
      <c r="K94" s="301"/>
      <c r="L94" s="301"/>
      <c r="M94" s="301">
        <v>0</v>
      </c>
      <c r="N94" s="301"/>
      <c r="O94" s="301"/>
      <c r="P94" s="301"/>
      <c r="Q94" s="159">
        <f t="shared" ref="Q94:Q103" si="11">SUM(E94:P94)</f>
        <v>20</v>
      </c>
      <c r="R94" s="489"/>
      <c r="S94" s="489"/>
    </row>
    <row r="95" spans="1:19" x14ac:dyDescent="0.25">
      <c r="A95" s="291" t="s">
        <v>100</v>
      </c>
      <c r="B95" s="291" t="s">
        <v>102</v>
      </c>
      <c r="C95" s="291"/>
      <c r="D95" s="292"/>
      <c r="E95" s="293"/>
      <c r="F95" s="293">
        <v>5</v>
      </c>
      <c r="G95" s="293"/>
      <c r="H95" s="293">
        <v>27</v>
      </c>
      <c r="I95" s="293">
        <v>7</v>
      </c>
      <c r="J95" s="293">
        <v>5</v>
      </c>
      <c r="K95" s="293">
        <v>16</v>
      </c>
      <c r="L95" s="293">
        <v>9</v>
      </c>
      <c r="M95" s="293">
        <v>0</v>
      </c>
      <c r="N95" s="293"/>
      <c r="O95" s="293"/>
      <c r="P95" s="293"/>
      <c r="Q95" s="121">
        <f t="shared" si="11"/>
        <v>69</v>
      </c>
      <c r="R95" s="487"/>
      <c r="S95" s="487"/>
    </row>
    <row r="96" spans="1:19" x14ac:dyDescent="0.25">
      <c r="A96" s="291" t="s">
        <v>100</v>
      </c>
      <c r="B96" s="291" t="s">
        <v>103</v>
      </c>
      <c r="C96" s="291"/>
      <c r="D96" s="292"/>
      <c r="E96" s="293"/>
      <c r="F96" s="293"/>
      <c r="G96" s="293"/>
      <c r="H96" s="293"/>
      <c r="I96" s="293"/>
      <c r="J96" s="293"/>
      <c r="K96" s="293"/>
      <c r="L96" s="293"/>
      <c r="M96" s="293"/>
      <c r="N96" s="293"/>
      <c r="O96" s="293"/>
      <c r="P96" s="293"/>
      <c r="Q96" s="121">
        <f t="shared" si="11"/>
        <v>0</v>
      </c>
      <c r="R96" s="487"/>
      <c r="S96" s="487"/>
    </row>
    <row r="97" spans="1:19" x14ac:dyDescent="0.25">
      <c r="A97" s="291" t="s">
        <v>100</v>
      </c>
      <c r="B97" s="291" t="s">
        <v>358</v>
      </c>
      <c r="C97" s="291"/>
      <c r="D97" s="292"/>
      <c r="E97" s="293">
        <v>18</v>
      </c>
      <c r="F97" s="293">
        <v>15</v>
      </c>
      <c r="G97" s="293">
        <v>29</v>
      </c>
      <c r="H97" s="293">
        <v>31</v>
      </c>
      <c r="I97" s="293">
        <v>24</v>
      </c>
      <c r="J97" s="293">
        <v>11</v>
      </c>
      <c r="K97" s="293">
        <v>20</v>
      </c>
      <c r="L97" s="293">
        <v>11</v>
      </c>
      <c r="M97" s="293">
        <v>2</v>
      </c>
      <c r="N97" s="293">
        <v>4</v>
      </c>
      <c r="O97" s="293"/>
      <c r="P97" s="293"/>
      <c r="Q97" s="121">
        <f t="shared" si="11"/>
        <v>165</v>
      </c>
      <c r="R97" s="487"/>
      <c r="S97" s="487"/>
    </row>
    <row r="98" spans="1:19" x14ac:dyDescent="0.25">
      <c r="A98" s="291" t="s">
        <v>100</v>
      </c>
      <c r="B98" s="291" t="s">
        <v>104</v>
      </c>
      <c r="C98" s="291"/>
      <c r="D98" s="292"/>
      <c r="E98" s="293"/>
      <c r="F98" s="293"/>
      <c r="G98" s="293"/>
      <c r="H98" s="293">
        <v>16</v>
      </c>
      <c r="I98" s="293">
        <v>8</v>
      </c>
      <c r="J98" s="293">
        <v>3</v>
      </c>
      <c r="K98" s="293">
        <v>2</v>
      </c>
      <c r="L98" s="293"/>
      <c r="M98" s="293">
        <v>0</v>
      </c>
      <c r="N98" s="293"/>
      <c r="O98" s="293"/>
      <c r="P98" s="293"/>
      <c r="Q98" s="121">
        <f t="shared" si="11"/>
        <v>29</v>
      </c>
      <c r="R98" s="487"/>
      <c r="S98" s="487"/>
    </row>
    <row r="99" spans="1:19" x14ac:dyDescent="0.25">
      <c r="A99" s="291" t="s">
        <v>100</v>
      </c>
      <c r="B99" s="291" t="s">
        <v>105</v>
      </c>
      <c r="C99" s="291"/>
      <c r="D99" s="292"/>
      <c r="E99" s="293"/>
      <c r="F99" s="293"/>
      <c r="G99" s="293"/>
      <c r="H99" s="293">
        <v>2</v>
      </c>
      <c r="I99" s="293"/>
      <c r="J99" s="293">
        <v>1</v>
      </c>
      <c r="K99" s="293">
        <v>0</v>
      </c>
      <c r="L99" s="293"/>
      <c r="M99" s="293">
        <v>0</v>
      </c>
      <c r="N99" s="293"/>
      <c r="O99" s="293"/>
      <c r="P99" s="293"/>
      <c r="Q99" s="121">
        <f t="shared" si="11"/>
        <v>3</v>
      </c>
      <c r="R99" s="487"/>
      <c r="S99" s="487"/>
    </row>
    <row r="100" spans="1:19" x14ac:dyDescent="0.25">
      <c r="A100" s="291" t="s">
        <v>100</v>
      </c>
      <c r="B100" s="291" t="s">
        <v>106</v>
      </c>
      <c r="C100" s="291"/>
      <c r="D100" s="292"/>
      <c r="E100" s="293"/>
      <c r="F100" s="293">
        <v>0</v>
      </c>
      <c r="G100" s="293">
        <v>0</v>
      </c>
      <c r="H100" s="293">
        <v>32</v>
      </c>
      <c r="I100" s="293">
        <v>8</v>
      </c>
      <c r="J100" s="293">
        <v>2</v>
      </c>
      <c r="K100" s="293">
        <v>11</v>
      </c>
      <c r="L100" s="293">
        <v>10</v>
      </c>
      <c r="M100" s="293">
        <v>9</v>
      </c>
      <c r="N100" s="293"/>
      <c r="O100" s="293"/>
      <c r="P100" s="293"/>
      <c r="Q100" s="121">
        <f t="shared" si="11"/>
        <v>72</v>
      </c>
      <c r="R100" s="487"/>
      <c r="S100" s="487"/>
    </row>
    <row r="101" spans="1:19" x14ac:dyDescent="0.25">
      <c r="A101" s="291" t="s">
        <v>100</v>
      </c>
      <c r="B101" s="291" t="s">
        <v>107</v>
      </c>
      <c r="C101" s="291"/>
      <c r="D101" s="292"/>
      <c r="E101" s="293"/>
      <c r="F101" s="293">
        <v>8</v>
      </c>
      <c r="G101" s="293"/>
      <c r="H101" s="293">
        <v>4</v>
      </c>
      <c r="I101" s="293">
        <v>36</v>
      </c>
      <c r="J101" s="293">
        <v>6</v>
      </c>
      <c r="K101" s="293">
        <v>6</v>
      </c>
      <c r="L101" s="293">
        <v>1</v>
      </c>
      <c r="M101" s="293">
        <v>0</v>
      </c>
      <c r="N101" s="293"/>
      <c r="O101" s="293"/>
      <c r="P101" s="293"/>
      <c r="Q101" s="121">
        <f t="shared" si="11"/>
        <v>61</v>
      </c>
      <c r="R101" s="487"/>
      <c r="S101" s="487"/>
    </row>
    <row r="102" spans="1:19" x14ac:dyDescent="0.25">
      <c r="A102" s="291" t="s">
        <v>100</v>
      </c>
      <c r="B102" s="291" t="s">
        <v>108</v>
      </c>
      <c r="C102" s="291"/>
      <c r="D102" s="292"/>
      <c r="E102" s="293"/>
      <c r="F102" s="293">
        <v>4</v>
      </c>
      <c r="G102" s="293"/>
      <c r="H102" s="293">
        <v>3</v>
      </c>
      <c r="I102" s="293">
        <v>2</v>
      </c>
      <c r="J102" s="293">
        <v>5</v>
      </c>
      <c r="K102" s="293">
        <v>0</v>
      </c>
      <c r="L102" s="293">
        <v>0</v>
      </c>
      <c r="M102" s="293">
        <v>0</v>
      </c>
      <c r="N102" s="293"/>
      <c r="O102" s="293"/>
      <c r="P102" s="293"/>
      <c r="Q102" s="121">
        <f t="shared" si="11"/>
        <v>14</v>
      </c>
      <c r="R102" s="487"/>
      <c r="S102" s="487"/>
    </row>
    <row r="103" spans="1:19" ht="15.75" thickBot="1" x14ac:dyDescent="0.3">
      <c r="A103" s="296" t="s">
        <v>100</v>
      </c>
      <c r="B103" s="296" t="s">
        <v>109</v>
      </c>
      <c r="C103" s="296"/>
      <c r="D103" s="297"/>
      <c r="E103" s="298"/>
      <c r="F103" s="298"/>
      <c r="G103" s="298"/>
      <c r="H103" s="298">
        <v>9</v>
      </c>
      <c r="I103" s="298">
        <v>7</v>
      </c>
      <c r="J103" s="298">
        <v>10</v>
      </c>
      <c r="K103" s="298">
        <v>9</v>
      </c>
      <c r="L103" s="298"/>
      <c r="M103" s="298">
        <v>2</v>
      </c>
      <c r="N103" s="298"/>
      <c r="O103" s="298"/>
      <c r="P103" s="298"/>
      <c r="Q103" s="154">
        <f t="shared" si="11"/>
        <v>37</v>
      </c>
      <c r="R103" s="488"/>
      <c r="S103" s="488"/>
    </row>
    <row r="104" spans="1:19" ht="15.75" thickBot="1" x14ac:dyDescent="0.3">
      <c r="A104" s="483" t="s">
        <v>209</v>
      </c>
      <c r="B104" s="484"/>
      <c r="C104" s="171">
        <f>D104/Metas!I13</f>
        <v>0.93733796019305171</v>
      </c>
      <c r="D104" s="172">
        <f>Q104/R104</f>
        <v>0.57177615571776153</v>
      </c>
      <c r="E104" s="168">
        <f>SUM(E94:E103)</f>
        <v>18</v>
      </c>
      <c r="F104" s="168">
        <f>SUM(F94:F103)</f>
        <v>32</v>
      </c>
      <c r="G104" s="168">
        <f>SUM(G94:G103)</f>
        <v>29</v>
      </c>
      <c r="H104" s="168">
        <f>SUM(H94:H103)</f>
        <v>137</v>
      </c>
      <c r="I104" s="168">
        <f t="shared" ref="I104:N104" si="12">SUM(I94:I103)</f>
        <v>96</v>
      </c>
      <c r="J104" s="168">
        <f t="shared" si="12"/>
        <v>46</v>
      </c>
      <c r="K104" s="168">
        <f t="shared" si="12"/>
        <v>64</v>
      </c>
      <c r="L104" s="168">
        <f t="shared" si="12"/>
        <v>31</v>
      </c>
      <c r="M104" s="168">
        <f t="shared" si="12"/>
        <v>13</v>
      </c>
      <c r="N104" s="168">
        <f t="shared" si="12"/>
        <v>4</v>
      </c>
      <c r="O104" s="168">
        <f>SUM(O94:O103)</f>
        <v>0</v>
      </c>
      <c r="P104" s="168">
        <f>SUM(P94:P103)</f>
        <v>0</v>
      </c>
      <c r="Q104" s="169">
        <f>SUM(Q94:Q103)</f>
        <v>470</v>
      </c>
      <c r="R104" s="485">
        <v>822</v>
      </c>
      <c r="S104" s="486"/>
    </row>
    <row r="105" spans="1:19" x14ac:dyDescent="0.25">
      <c r="A105" s="299" t="s">
        <v>110</v>
      </c>
      <c r="B105" s="299" t="s">
        <v>111</v>
      </c>
      <c r="C105" s="299"/>
      <c r="D105" s="300"/>
      <c r="E105" s="301">
        <v>46</v>
      </c>
      <c r="F105" s="301">
        <v>42</v>
      </c>
      <c r="G105" s="301">
        <v>25</v>
      </c>
      <c r="H105" s="301">
        <v>12</v>
      </c>
      <c r="I105" s="301">
        <v>56</v>
      </c>
      <c r="J105" s="301">
        <v>76</v>
      </c>
      <c r="K105" s="301">
        <v>34</v>
      </c>
      <c r="L105" s="301">
        <v>33</v>
      </c>
      <c r="M105" s="301">
        <v>0</v>
      </c>
      <c r="N105" s="301">
        <v>30</v>
      </c>
      <c r="O105" s="301"/>
      <c r="P105" s="301"/>
      <c r="Q105" s="159">
        <f t="shared" ref="Q105:Q122" si="13">SUM(E105:P105)</f>
        <v>354</v>
      </c>
      <c r="R105" s="489"/>
      <c r="S105" s="489"/>
    </row>
    <row r="106" spans="1:19" x14ac:dyDescent="0.25">
      <c r="A106" s="291" t="s">
        <v>110</v>
      </c>
      <c r="B106" s="291" t="s">
        <v>112</v>
      </c>
      <c r="C106" s="291"/>
      <c r="D106" s="292"/>
      <c r="E106" s="293">
        <v>23</v>
      </c>
      <c r="F106" s="293">
        <v>13</v>
      </c>
      <c r="G106" s="293">
        <v>40</v>
      </c>
      <c r="H106" s="293">
        <v>64</v>
      </c>
      <c r="I106" s="293">
        <v>48</v>
      </c>
      <c r="J106" s="293">
        <v>34</v>
      </c>
      <c r="K106" s="293">
        <v>41</v>
      </c>
      <c r="L106" s="293">
        <v>64</v>
      </c>
      <c r="M106" s="293">
        <v>40</v>
      </c>
      <c r="N106" s="293">
        <v>73</v>
      </c>
      <c r="O106" s="293"/>
      <c r="P106" s="293"/>
      <c r="Q106" s="121">
        <f t="shared" si="13"/>
        <v>440</v>
      </c>
      <c r="R106" s="487"/>
      <c r="S106" s="487"/>
    </row>
    <row r="107" spans="1:19" x14ac:dyDescent="0.25">
      <c r="A107" s="291" t="s">
        <v>110</v>
      </c>
      <c r="B107" s="291" t="s">
        <v>113</v>
      </c>
      <c r="C107" s="291"/>
      <c r="D107" s="292"/>
      <c r="E107" s="293">
        <v>101</v>
      </c>
      <c r="F107" s="293">
        <v>92</v>
      </c>
      <c r="G107" s="293">
        <v>74</v>
      </c>
      <c r="H107" s="293">
        <v>206</v>
      </c>
      <c r="I107" s="293">
        <v>85</v>
      </c>
      <c r="J107" s="293">
        <v>107</v>
      </c>
      <c r="K107" s="293">
        <v>38</v>
      </c>
      <c r="L107" s="293">
        <v>121</v>
      </c>
      <c r="M107" s="293">
        <v>124</v>
      </c>
      <c r="N107" s="293">
        <v>111</v>
      </c>
      <c r="O107" s="293"/>
      <c r="P107" s="293"/>
      <c r="Q107" s="121">
        <f t="shared" si="13"/>
        <v>1059</v>
      </c>
      <c r="R107" s="487"/>
      <c r="S107" s="487"/>
    </row>
    <row r="108" spans="1:19" x14ac:dyDescent="0.25">
      <c r="A108" s="291" t="s">
        <v>110</v>
      </c>
      <c r="B108" s="291" t="s">
        <v>114</v>
      </c>
      <c r="C108" s="291"/>
      <c r="D108" s="292"/>
      <c r="E108" s="293">
        <v>39</v>
      </c>
      <c r="F108" s="293">
        <v>41</v>
      </c>
      <c r="G108" s="293">
        <v>31</v>
      </c>
      <c r="H108" s="293">
        <v>28</v>
      </c>
      <c r="I108" s="293">
        <v>28</v>
      </c>
      <c r="J108" s="293">
        <v>35</v>
      </c>
      <c r="K108" s="293">
        <v>35</v>
      </c>
      <c r="L108" s="293">
        <v>33</v>
      </c>
      <c r="M108" s="293">
        <v>21</v>
      </c>
      <c r="N108" s="293">
        <v>45</v>
      </c>
      <c r="O108" s="293"/>
      <c r="P108" s="293"/>
      <c r="Q108" s="121">
        <f t="shared" si="13"/>
        <v>336</v>
      </c>
      <c r="R108" s="487"/>
      <c r="S108" s="487"/>
    </row>
    <row r="109" spans="1:19" x14ac:dyDescent="0.25">
      <c r="A109" s="291" t="s">
        <v>110</v>
      </c>
      <c r="B109" s="291" t="s">
        <v>115</v>
      </c>
      <c r="C109" s="291"/>
      <c r="D109" s="292"/>
      <c r="E109" s="293">
        <v>3</v>
      </c>
      <c r="F109" s="293"/>
      <c r="G109" s="293">
        <v>4</v>
      </c>
      <c r="H109" s="293">
        <v>3</v>
      </c>
      <c r="I109" s="293"/>
      <c r="J109" s="293">
        <v>17</v>
      </c>
      <c r="K109" s="293">
        <v>6</v>
      </c>
      <c r="L109" s="293">
        <v>1</v>
      </c>
      <c r="M109" s="293">
        <v>0</v>
      </c>
      <c r="N109" s="293">
        <v>3</v>
      </c>
      <c r="O109" s="293"/>
      <c r="P109" s="293"/>
      <c r="Q109" s="121">
        <f t="shared" si="13"/>
        <v>37</v>
      </c>
      <c r="R109" s="487"/>
      <c r="S109" s="487"/>
    </row>
    <row r="110" spans="1:19" x14ac:dyDescent="0.25">
      <c r="A110" s="291" t="s">
        <v>110</v>
      </c>
      <c r="B110" s="291" t="s">
        <v>116</v>
      </c>
      <c r="C110" s="291"/>
      <c r="D110" s="292"/>
      <c r="E110" s="293"/>
      <c r="F110" s="293">
        <v>6</v>
      </c>
      <c r="G110" s="293">
        <v>14</v>
      </c>
      <c r="H110" s="293">
        <v>71</v>
      </c>
      <c r="I110" s="293"/>
      <c r="J110" s="293">
        <v>19</v>
      </c>
      <c r="K110" s="293">
        <v>2</v>
      </c>
      <c r="L110" s="293">
        <v>14</v>
      </c>
      <c r="M110" s="293">
        <v>39</v>
      </c>
      <c r="N110" s="293">
        <v>5</v>
      </c>
      <c r="O110" s="293"/>
      <c r="P110" s="293"/>
      <c r="Q110" s="121">
        <f t="shared" si="13"/>
        <v>170</v>
      </c>
      <c r="R110" s="487"/>
      <c r="S110" s="487"/>
    </row>
    <row r="111" spans="1:19" x14ac:dyDescent="0.25">
      <c r="A111" s="291" t="s">
        <v>110</v>
      </c>
      <c r="B111" s="291" t="s">
        <v>117</v>
      </c>
      <c r="C111" s="291"/>
      <c r="D111" s="292"/>
      <c r="E111" s="293"/>
      <c r="F111" s="293">
        <v>5</v>
      </c>
      <c r="G111" s="293"/>
      <c r="H111" s="293">
        <v>3</v>
      </c>
      <c r="I111" s="293">
        <v>19</v>
      </c>
      <c r="J111" s="293"/>
      <c r="K111" s="293">
        <v>29</v>
      </c>
      <c r="L111" s="293">
        <v>13</v>
      </c>
      <c r="M111" s="293">
        <v>0</v>
      </c>
      <c r="N111" s="293">
        <v>0</v>
      </c>
      <c r="O111" s="293"/>
      <c r="P111" s="293"/>
      <c r="Q111" s="121">
        <f t="shared" si="13"/>
        <v>69</v>
      </c>
      <c r="R111" s="487"/>
      <c r="S111" s="487"/>
    </row>
    <row r="112" spans="1:19" x14ac:dyDescent="0.25">
      <c r="A112" s="291" t="s">
        <v>110</v>
      </c>
      <c r="B112" s="291" t="s">
        <v>118</v>
      </c>
      <c r="C112" s="291"/>
      <c r="D112" s="292"/>
      <c r="E112" s="293"/>
      <c r="F112" s="293">
        <v>1</v>
      </c>
      <c r="G112" s="293"/>
      <c r="H112" s="293"/>
      <c r="I112" s="293">
        <v>2</v>
      </c>
      <c r="J112" s="293">
        <v>1</v>
      </c>
      <c r="K112" s="293">
        <v>2</v>
      </c>
      <c r="L112" s="293"/>
      <c r="M112" s="293">
        <v>0</v>
      </c>
      <c r="N112" s="293">
        <v>1</v>
      </c>
      <c r="O112" s="293"/>
      <c r="P112" s="293"/>
      <c r="Q112" s="121">
        <f t="shared" si="13"/>
        <v>7</v>
      </c>
      <c r="R112" s="487"/>
      <c r="S112" s="487"/>
    </row>
    <row r="113" spans="1:19" x14ac:dyDescent="0.25">
      <c r="A113" s="291" t="s">
        <v>110</v>
      </c>
      <c r="B113" s="291" t="s">
        <v>119</v>
      </c>
      <c r="C113" s="291"/>
      <c r="D113" s="292"/>
      <c r="E113" s="293"/>
      <c r="F113" s="293"/>
      <c r="G113" s="293"/>
      <c r="H113" s="293">
        <v>6</v>
      </c>
      <c r="I113" s="293"/>
      <c r="J113" s="293"/>
      <c r="K113" s="293"/>
      <c r="L113" s="293"/>
      <c r="M113" s="293">
        <v>0</v>
      </c>
      <c r="N113" s="293">
        <v>0</v>
      </c>
      <c r="O113" s="293"/>
      <c r="P113" s="293"/>
      <c r="Q113" s="121">
        <f t="shared" si="13"/>
        <v>6</v>
      </c>
      <c r="R113" s="487"/>
      <c r="S113" s="487"/>
    </row>
    <row r="114" spans="1:19" x14ac:dyDescent="0.25">
      <c r="A114" s="291" t="s">
        <v>110</v>
      </c>
      <c r="B114" s="291" t="s">
        <v>120</v>
      </c>
      <c r="C114" s="291"/>
      <c r="D114" s="292"/>
      <c r="E114" s="293"/>
      <c r="F114" s="293"/>
      <c r="G114" s="293">
        <v>6</v>
      </c>
      <c r="H114" s="293"/>
      <c r="I114" s="293"/>
      <c r="J114" s="293">
        <v>31</v>
      </c>
      <c r="K114" s="293"/>
      <c r="L114" s="293">
        <v>9</v>
      </c>
      <c r="M114" s="293">
        <v>0</v>
      </c>
      <c r="N114" s="293">
        <v>0</v>
      </c>
      <c r="O114" s="293"/>
      <c r="P114" s="293"/>
      <c r="Q114" s="121">
        <f t="shared" si="13"/>
        <v>46</v>
      </c>
      <c r="R114" s="487"/>
      <c r="S114" s="487"/>
    </row>
    <row r="115" spans="1:19" x14ac:dyDescent="0.25">
      <c r="A115" s="291" t="s">
        <v>110</v>
      </c>
      <c r="B115" s="291" t="s">
        <v>121</v>
      </c>
      <c r="C115" s="291"/>
      <c r="D115" s="292"/>
      <c r="E115" s="293"/>
      <c r="F115" s="293">
        <v>4</v>
      </c>
      <c r="G115" s="293"/>
      <c r="H115" s="293"/>
      <c r="I115" s="293"/>
      <c r="J115" s="293">
        <v>8</v>
      </c>
      <c r="K115" s="293"/>
      <c r="L115" s="293">
        <v>6</v>
      </c>
      <c r="M115" s="293"/>
      <c r="N115" s="293">
        <v>1</v>
      </c>
      <c r="O115" s="293"/>
      <c r="P115" s="293"/>
      <c r="Q115" s="121">
        <f t="shared" si="13"/>
        <v>19</v>
      </c>
      <c r="R115" s="487"/>
      <c r="S115" s="487"/>
    </row>
    <row r="116" spans="1:19" x14ac:dyDescent="0.25">
      <c r="A116" s="291" t="s">
        <v>110</v>
      </c>
      <c r="B116" s="291" t="s">
        <v>122</v>
      </c>
      <c r="C116" s="291"/>
      <c r="D116" s="292"/>
      <c r="E116" s="293"/>
      <c r="F116" s="293"/>
      <c r="G116" s="293">
        <v>12</v>
      </c>
      <c r="H116" s="293"/>
      <c r="I116" s="293"/>
      <c r="J116" s="293">
        <v>91</v>
      </c>
      <c r="K116" s="293">
        <v>5</v>
      </c>
      <c r="L116" s="293">
        <v>0</v>
      </c>
      <c r="M116" s="293">
        <v>12</v>
      </c>
      <c r="N116" s="293">
        <v>5</v>
      </c>
      <c r="O116" s="293"/>
      <c r="P116" s="293"/>
      <c r="Q116" s="121">
        <f t="shared" si="13"/>
        <v>125</v>
      </c>
      <c r="R116" s="487"/>
      <c r="S116" s="487"/>
    </row>
    <row r="117" spans="1:19" x14ac:dyDescent="0.25">
      <c r="A117" s="291" t="s">
        <v>110</v>
      </c>
      <c r="B117" s="291" t="s">
        <v>123</v>
      </c>
      <c r="C117" s="291"/>
      <c r="D117" s="292"/>
      <c r="E117" s="293"/>
      <c r="F117" s="293"/>
      <c r="G117" s="293">
        <v>7</v>
      </c>
      <c r="H117" s="293">
        <v>115</v>
      </c>
      <c r="I117" s="293"/>
      <c r="J117" s="293"/>
      <c r="K117" s="293">
        <v>1</v>
      </c>
      <c r="L117" s="293">
        <v>0</v>
      </c>
      <c r="M117" s="293">
        <v>9</v>
      </c>
      <c r="N117" s="293">
        <v>2</v>
      </c>
      <c r="O117" s="293"/>
      <c r="P117" s="293"/>
      <c r="Q117" s="121">
        <f t="shared" si="13"/>
        <v>134</v>
      </c>
      <c r="R117" s="487"/>
      <c r="S117" s="487"/>
    </row>
    <row r="118" spans="1:19" x14ac:dyDescent="0.25">
      <c r="A118" s="291" t="s">
        <v>110</v>
      </c>
      <c r="B118" s="291" t="s">
        <v>124</v>
      </c>
      <c r="C118" s="291"/>
      <c r="D118" s="292"/>
      <c r="E118" s="293">
        <v>39</v>
      </c>
      <c r="F118" s="293">
        <v>23</v>
      </c>
      <c r="G118" s="293">
        <v>20</v>
      </c>
      <c r="H118" s="293">
        <v>20</v>
      </c>
      <c r="I118" s="293">
        <v>22</v>
      </c>
      <c r="J118" s="293">
        <v>31</v>
      </c>
      <c r="K118" s="293">
        <v>27</v>
      </c>
      <c r="L118" s="293">
        <v>30</v>
      </c>
      <c r="M118" s="293">
        <v>20</v>
      </c>
      <c r="N118" s="293">
        <v>25</v>
      </c>
      <c r="O118" s="293"/>
      <c r="P118" s="293"/>
      <c r="Q118" s="121">
        <f t="shared" si="13"/>
        <v>257</v>
      </c>
      <c r="R118" s="487"/>
      <c r="S118" s="487"/>
    </row>
    <row r="119" spans="1:19" x14ac:dyDescent="0.25">
      <c r="A119" s="291" t="s">
        <v>110</v>
      </c>
      <c r="B119" s="291" t="s">
        <v>125</v>
      </c>
      <c r="C119" s="291"/>
      <c r="D119" s="292"/>
      <c r="E119" s="293">
        <v>14</v>
      </c>
      <c r="F119" s="293">
        <v>12</v>
      </c>
      <c r="G119" s="293">
        <v>18</v>
      </c>
      <c r="H119" s="293">
        <v>9</v>
      </c>
      <c r="I119" s="293">
        <v>34</v>
      </c>
      <c r="J119" s="293">
        <v>25</v>
      </c>
      <c r="K119" s="293">
        <v>27</v>
      </c>
      <c r="L119" s="293">
        <v>14</v>
      </c>
      <c r="M119" s="293">
        <v>7</v>
      </c>
      <c r="N119" s="293">
        <v>3</v>
      </c>
      <c r="O119" s="293"/>
      <c r="P119" s="293"/>
      <c r="Q119" s="121">
        <f t="shared" si="13"/>
        <v>163</v>
      </c>
      <c r="R119" s="487"/>
      <c r="S119" s="487"/>
    </row>
    <row r="120" spans="1:19" x14ac:dyDescent="0.25">
      <c r="A120" s="291" t="s">
        <v>110</v>
      </c>
      <c r="B120" s="291" t="s">
        <v>126</v>
      </c>
      <c r="C120" s="291"/>
      <c r="D120" s="292"/>
      <c r="E120" s="293">
        <v>14</v>
      </c>
      <c r="F120" s="293">
        <v>22</v>
      </c>
      <c r="G120" s="293">
        <v>28</v>
      </c>
      <c r="H120" s="293">
        <v>14</v>
      </c>
      <c r="I120" s="293">
        <v>22</v>
      </c>
      <c r="J120" s="293">
        <v>25</v>
      </c>
      <c r="K120" s="293">
        <v>12</v>
      </c>
      <c r="L120" s="293">
        <v>22</v>
      </c>
      <c r="M120" s="293">
        <v>13</v>
      </c>
      <c r="N120" s="293">
        <v>9</v>
      </c>
      <c r="O120" s="293"/>
      <c r="P120" s="293"/>
      <c r="Q120" s="121">
        <f t="shared" si="13"/>
        <v>181</v>
      </c>
      <c r="R120" s="291"/>
      <c r="S120" s="291"/>
    </row>
    <row r="121" spans="1:19" x14ac:dyDescent="0.25">
      <c r="A121" s="291" t="s">
        <v>110</v>
      </c>
      <c r="B121" s="291" t="s">
        <v>127</v>
      </c>
      <c r="C121" s="291"/>
      <c r="D121" s="292"/>
      <c r="E121" s="293">
        <v>12</v>
      </c>
      <c r="F121" s="293">
        <v>12</v>
      </c>
      <c r="G121" s="293">
        <v>22</v>
      </c>
      <c r="H121" s="293">
        <v>14</v>
      </c>
      <c r="I121" s="293">
        <v>32</v>
      </c>
      <c r="J121" s="293">
        <v>22</v>
      </c>
      <c r="K121" s="293">
        <v>14</v>
      </c>
      <c r="L121" s="293"/>
      <c r="M121" s="293">
        <v>3</v>
      </c>
      <c r="N121" s="293">
        <v>7</v>
      </c>
      <c r="O121" s="293"/>
      <c r="P121" s="293"/>
      <c r="Q121" s="121">
        <f t="shared" si="13"/>
        <v>138</v>
      </c>
      <c r="R121" s="291"/>
      <c r="S121" s="291"/>
    </row>
    <row r="122" spans="1:19" ht="15.75" thickBot="1" x14ac:dyDescent="0.3">
      <c r="A122" s="296" t="s">
        <v>110</v>
      </c>
      <c r="B122" s="296" t="s">
        <v>225</v>
      </c>
      <c r="C122" s="296"/>
      <c r="D122" s="297"/>
      <c r="E122" s="298">
        <v>83</v>
      </c>
      <c r="F122" s="298">
        <v>100</v>
      </c>
      <c r="G122" s="298">
        <v>121</v>
      </c>
      <c r="H122" s="298">
        <v>72</v>
      </c>
      <c r="I122" s="298">
        <v>68</v>
      </c>
      <c r="J122" s="298">
        <v>120</v>
      </c>
      <c r="K122" s="298">
        <v>103</v>
      </c>
      <c r="L122" s="388">
        <v>57</v>
      </c>
      <c r="M122" s="298">
        <v>81</v>
      </c>
      <c r="N122" s="298">
        <v>126</v>
      </c>
      <c r="O122" s="298"/>
      <c r="P122" s="298"/>
      <c r="Q122" s="154">
        <f t="shared" si="13"/>
        <v>931</v>
      </c>
      <c r="R122" s="296"/>
      <c r="S122" s="296"/>
    </row>
    <row r="123" spans="1:19" ht="15.75" thickBot="1" x14ac:dyDescent="0.3">
      <c r="A123" s="483" t="s">
        <v>210</v>
      </c>
      <c r="B123" s="484"/>
      <c r="C123" s="171">
        <f>D123/Metas!I14</f>
        <v>0.97253332753408872</v>
      </c>
      <c r="D123" s="172">
        <f>Q123/R123</f>
        <v>0.34038666463693101</v>
      </c>
      <c r="E123" s="168">
        <f t="shared" ref="E123:Q123" si="14">SUM(E105:E122)</f>
        <v>374</v>
      </c>
      <c r="F123" s="168">
        <f t="shared" si="14"/>
        <v>373</v>
      </c>
      <c r="G123" s="168">
        <f t="shared" si="14"/>
        <v>422</v>
      </c>
      <c r="H123" s="168">
        <f t="shared" si="14"/>
        <v>637</v>
      </c>
      <c r="I123" s="168">
        <f t="shared" si="14"/>
        <v>416</v>
      </c>
      <c r="J123" s="168">
        <f t="shared" si="14"/>
        <v>642</v>
      </c>
      <c r="K123" s="168">
        <f t="shared" si="14"/>
        <v>376</v>
      </c>
      <c r="L123" s="168">
        <f t="shared" si="14"/>
        <v>417</v>
      </c>
      <c r="M123" s="168">
        <f t="shared" si="14"/>
        <v>369</v>
      </c>
      <c r="N123" s="168">
        <f t="shared" si="14"/>
        <v>446</v>
      </c>
      <c r="O123" s="168">
        <f t="shared" si="14"/>
        <v>0</v>
      </c>
      <c r="P123" s="168">
        <f t="shared" si="14"/>
        <v>0</v>
      </c>
      <c r="Q123" s="169">
        <f t="shared" si="14"/>
        <v>4472</v>
      </c>
      <c r="R123" s="485">
        <v>13138</v>
      </c>
      <c r="S123" s="486"/>
    </row>
    <row r="124" spans="1:19" x14ac:dyDescent="0.25">
      <c r="A124" s="299" t="s">
        <v>128</v>
      </c>
      <c r="B124" s="299" t="s">
        <v>129</v>
      </c>
      <c r="C124" s="299"/>
      <c r="D124" s="300"/>
      <c r="E124" s="301"/>
      <c r="F124" s="301"/>
      <c r="G124" s="301"/>
      <c r="H124" s="301"/>
      <c r="I124" s="301"/>
      <c r="J124" s="301">
        <v>3</v>
      </c>
      <c r="K124" s="301">
        <v>0</v>
      </c>
      <c r="L124" s="301"/>
      <c r="M124" s="301">
        <v>0</v>
      </c>
      <c r="N124" s="301"/>
      <c r="O124" s="301"/>
      <c r="P124" s="301"/>
      <c r="Q124" s="159">
        <f t="shared" ref="Q124:Q135" si="15">SUM(E124:P124)</f>
        <v>3</v>
      </c>
      <c r="R124" s="489"/>
      <c r="S124" s="489"/>
    </row>
    <row r="125" spans="1:19" x14ac:dyDescent="0.25">
      <c r="A125" s="291" t="s">
        <v>128</v>
      </c>
      <c r="B125" s="291" t="s">
        <v>130</v>
      </c>
      <c r="C125" s="291"/>
      <c r="D125" s="292"/>
      <c r="E125" s="293"/>
      <c r="F125" s="293"/>
      <c r="G125" s="293"/>
      <c r="H125" s="293">
        <v>15</v>
      </c>
      <c r="I125" s="293"/>
      <c r="J125" s="293"/>
      <c r="K125" s="293"/>
      <c r="L125" s="293"/>
      <c r="M125" s="293">
        <v>0</v>
      </c>
      <c r="N125" s="293"/>
      <c r="O125" s="293"/>
      <c r="P125" s="293"/>
      <c r="Q125" s="121">
        <f t="shared" si="15"/>
        <v>15</v>
      </c>
      <c r="R125" s="487"/>
      <c r="S125" s="487"/>
    </row>
    <row r="126" spans="1:19" x14ac:dyDescent="0.25">
      <c r="A126" s="291" t="s">
        <v>128</v>
      </c>
      <c r="B126" s="291" t="s">
        <v>131</v>
      </c>
      <c r="C126" s="291"/>
      <c r="D126" s="292"/>
      <c r="E126" s="293"/>
      <c r="F126" s="293"/>
      <c r="G126" s="293"/>
      <c r="H126" s="293"/>
      <c r="I126" s="293"/>
      <c r="J126" s="293"/>
      <c r="K126" s="293"/>
      <c r="L126" s="293"/>
      <c r="M126" s="293">
        <v>2</v>
      </c>
      <c r="N126" s="293">
        <v>13</v>
      </c>
      <c r="O126" s="293"/>
      <c r="P126" s="293"/>
      <c r="Q126" s="121">
        <f t="shared" si="15"/>
        <v>15</v>
      </c>
      <c r="R126" s="487"/>
      <c r="S126" s="487"/>
    </row>
    <row r="127" spans="1:19" x14ac:dyDescent="0.25">
      <c r="A127" s="291" t="s">
        <v>128</v>
      </c>
      <c r="B127" s="291" t="s">
        <v>132</v>
      </c>
      <c r="C127" s="291"/>
      <c r="D127" s="292"/>
      <c r="E127" s="293">
        <v>14</v>
      </c>
      <c r="F127" s="293">
        <v>1</v>
      </c>
      <c r="G127" s="293"/>
      <c r="H127" s="293"/>
      <c r="I127" s="293"/>
      <c r="J127" s="293"/>
      <c r="K127" s="293"/>
      <c r="L127" s="293"/>
      <c r="M127" s="293">
        <v>0</v>
      </c>
      <c r="N127" s="293"/>
      <c r="O127" s="293"/>
      <c r="P127" s="293"/>
      <c r="Q127" s="121">
        <f t="shared" si="15"/>
        <v>15</v>
      </c>
      <c r="R127" s="487"/>
      <c r="S127" s="487"/>
    </row>
    <row r="128" spans="1:19" x14ac:dyDescent="0.25">
      <c r="A128" s="291" t="s">
        <v>128</v>
      </c>
      <c r="B128" s="291" t="s">
        <v>133</v>
      </c>
      <c r="C128" s="291"/>
      <c r="D128" s="292"/>
      <c r="E128" s="293">
        <v>3</v>
      </c>
      <c r="F128" s="293"/>
      <c r="G128" s="293"/>
      <c r="H128" s="293"/>
      <c r="I128" s="293"/>
      <c r="J128" s="293"/>
      <c r="K128" s="293">
        <v>1</v>
      </c>
      <c r="L128" s="293">
        <v>5</v>
      </c>
      <c r="M128" s="293">
        <v>0</v>
      </c>
      <c r="N128" s="293">
        <v>13</v>
      </c>
      <c r="O128" s="293"/>
      <c r="P128" s="293"/>
      <c r="Q128" s="121">
        <f t="shared" si="15"/>
        <v>22</v>
      </c>
      <c r="R128" s="487"/>
      <c r="S128" s="487"/>
    </row>
    <row r="129" spans="1:19" x14ac:dyDescent="0.25">
      <c r="A129" s="291" t="s">
        <v>128</v>
      </c>
      <c r="B129" s="291" t="s">
        <v>134</v>
      </c>
      <c r="C129" s="291"/>
      <c r="D129" s="292"/>
      <c r="E129" s="293">
        <v>2</v>
      </c>
      <c r="F129" s="293"/>
      <c r="G129" s="293"/>
      <c r="H129" s="293"/>
      <c r="I129" s="293"/>
      <c r="J129" s="293"/>
      <c r="K129" s="293"/>
      <c r="L129" s="293">
        <v>4</v>
      </c>
      <c r="M129" s="293">
        <v>0</v>
      </c>
      <c r="N129" s="293"/>
      <c r="O129" s="293"/>
      <c r="P129" s="293"/>
      <c r="Q129" s="121">
        <f t="shared" si="15"/>
        <v>6</v>
      </c>
      <c r="R129" s="487"/>
      <c r="S129" s="487"/>
    </row>
    <row r="130" spans="1:19" x14ac:dyDescent="0.25">
      <c r="A130" s="291" t="s">
        <v>128</v>
      </c>
      <c r="B130" s="291" t="s">
        <v>135</v>
      </c>
      <c r="C130" s="291"/>
      <c r="D130" s="292"/>
      <c r="E130" s="293"/>
      <c r="F130" s="293"/>
      <c r="G130" s="293"/>
      <c r="H130" s="293"/>
      <c r="I130" s="293"/>
      <c r="J130" s="293">
        <v>15</v>
      </c>
      <c r="K130" s="293">
        <v>15</v>
      </c>
      <c r="L130" s="293"/>
      <c r="M130" s="293">
        <v>0</v>
      </c>
      <c r="N130" s="293"/>
      <c r="O130" s="293"/>
      <c r="P130" s="293"/>
      <c r="Q130" s="121">
        <f t="shared" si="15"/>
        <v>30</v>
      </c>
      <c r="R130" s="487"/>
      <c r="S130" s="487"/>
    </row>
    <row r="131" spans="1:19" x14ac:dyDescent="0.25">
      <c r="A131" s="291" t="s">
        <v>128</v>
      </c>
      <c r="B131" s="291" t="s">
        <v>136</v>
      </c>
      <c r="C131" s="291"/>
      <c r="D131" s="292"/>
      <c r="E131" s="293"/>
      <c r="F131" s="293">
        <v>4</v>
      </c>
      <c r="G131" s="293"/>
      <c r="H131" s="293">
        <v>25</v>
      </c>
      <c r="I131" s="293"/>
      <c r="J131" s="293"/>
      <c r="K131" s="293"/>
      <c r="L131" s="293"/>
      <c r="M131" s="293">
        <v>0</v>
      </c>
      <c r="N131" s="293"/>
      <c r="O131" s="293"/>
      <c r="P131" s="293"/>
      <c r="Q131" s="121">
        <f t="shared" si="15"/>
        <v>29</v>
      </c>
      <c r="R131" s="487"/>
      <c r="S131" s="487"/>
    </row>
    <row r="132" spans="1:19" x14ac:dyDescent="0.25">
      <c r="A132" s="291" t="s">
        <v>128</v>
      </c>
      <c r="B132" s="291" t="s">
        <v>137</v>
      </c>
      <c r="C132" s="291"/>
      <c r="D132" s="292"/>
      <c r="E132" s="293"/>
      <c r="F132" s="293"/>
      <c r="G132" s="293"/>
      <c r="H132" s="293"/>
      <c r="I132" s="293">
        <v>7</v>
      </c>
      <c r="J132" s="293"/>
      <c r="K132" s="293">
        <v>14</v>
      </c>
      <c r="L132" s="293">
        <v>4</v>
      </c>
      <c r="M132" s="293">
        <v>0</v>
      </c>
      <c r="N132" s="293"/>
      <c r="O132" s="293"/>
      <c r="P132" s="293"/>
      <c r="Q132" s="121">
        <f t="shared" si="15"/>
        <v>25</v>
      </c>
      <c r="R132" s="487"/>
      <c r="S132" s="487"/>
    </row>
    <row r="133" spans="1:19" x14ac:dyDescent="0.25">
      <c r="A133" s="291" t="s">
        <v>128</v>
      </c>
      <c r="B133" s="291" t="s">
        <v>138</v>
      </c>
      <c r="C133" s="291"/>
      <c r="D133" s="292"/>
      <c r="E133" s="293"/>
      <c r="F133" s="293"/>
      <c r="G133" s="293"/>
      <c r="H133" s="293"/>
      <c r="I133" s="293">
        <v>19</v>
      </c>
      <c r="J133" s="293">
        <v>1</v>
      </c>
      <c r="K133" s="293">
        <v>1</v>
      </c>
      <c r="L133" s="293"/>
      <c r="M133" s="293">
        <v>0</v>
      </c>
      <c r="N133" s="293"/>
      <c r="O133" s="293"/>
      <c r="P133" s="293"/>
      <c r="Q133" s="121">
        <f t="shared" si="15"/>
        <v>21</v>
      </c>
      <c r="R133" s="487"/>
      <c r="S133" s="487"/>
    </row>
    <row r="134" spans="1:19" x14ac:dyDescent="0.25">
      <c r="A134" s="291" t="s">
        <v>128</v>
      </c>
      <c r="B134" s="291" t="s">
        <v>139</v>
      </c>
      <c r="C134" s="291"/>
      <c r="D134" s="292"/>
      <c r="E134" s="293"/>
      <c r="F134" s="293"/>
      <c r="G134" s="293"/>
      <c r="H134" s="293">
        <v>5</v>
      </c>
      <c r="I134" s="293">
        <v>15</v>
      </c>
      <c r="J134" s="293">
        <v>1</v>
      </c>
      <c r="K134" s="293"/>
      <c r="L134" s="293">
        <v>1</v>
      </c>
      <c r="M134" s="293">
        <v>0</v>
      </c>
      <c r="N134" s="293">
        <v>1</v>
      </c>
      <c r="O134" s="293"/>
      <c r="P134" s="293"/>
      <c r="Q134" s="121">
        <f t="shared" si="15"/>
        <v>23</v>
      </c>
      <c r="R134" s="487"/>
      <c r="S134" s="487"/>
    </row>
    <row r="135" spans="1:19" ht="15.75" thickBot="1" x14ac:dyDescent="0.3">
      <c r="A135" s="296" t="s">
        <v>128</v>
      </c>
      <c r="B135" s="296" t="s">
        <v>140</v>
      </c>
      <c r="C135" s="296"/>
      <c r="D135" s="297"/>
      <c r="E135" s="298"/>
      <c r="F135" s="298"/>
      <c r="G135" s="298">
        <v>17</v>
      </c>
      <c r="H135" s="298"/>
      <c r="I135" s="298"/>
      <c r="J135" s="298"/>
      <c r="K135" s="298"/>
      <c r="L135" s="298"/>
      <c r="M135" s="298">
        <v>0</v>
      </c>
      <c r="N135" s="298"/>
      <c r="O135" s="298"/>
      <c r="P135" s="298"/>
      <c r="Q135" s="154">
        <f t="shared" si="15"/>
        <v>17</v>
      </c>
      <c r="R135" s="488"/>
      <c r="S135" s="488"/>
    </row>
    <row r="136" spans="1:19" ht="15.75" thickBot="1" x14ac:dyDescent="0.3">
      <c r="A136" s="483" t="s">
        <v>211</v>
      </c>
      <c r="B136" s="484"/>
      <c r="C136" s="171">
        <f>D136/Metas!I15</f>
        <v>1.1807447774750226</v>
      </c>
      <c r="D136" s="172">
        <f>Q136/R136</f>
        <v>0.60217983651226159</v>
      </c>
      <c r="E136" s="168">
        <f>SUM(E124:E135)</f>
        <v>19</v>
      </c>
      <c r="F136" s="168">
        <f>SUM(F124:F135)</f>
        <v>5</v>
      </c>
      <c r="G136" s="168">
        <f>SUM(G124:G135)</f>
        <v>17</v>
      </c>
      <c r="H136" s="168">
        <f>SUM(H124:H135)</f>
        <v>45</v>
      </c>
      <c r="I136" s="168">
        <f t="shared" ref="I136:N136" si="16">SUM(I124:I135)</f>
        <v>41</v>
      </c>
      <c r="J136" s="168">
        <f t="shared" si="16"/>
        <v>20</v>
      </c>
      <c r="K136" s="168">
        <f t="shared" si="16"/>
        <v>31</v>
      </c>
      <c r="L136" s="168">
        <f t="shared" si="16"/>
        <v>14</v>
      </c>
      <c r="M136" s="168">
        <f t="shared" si="16"/>
        <v>2</v>
      </c>
      <c r="N136" s="168">
        <f t="shared" si="16"/>
        <v>27</v>
      </c>
      <c r="O136" s="168">
        <f>SUM(O124:O135)</f>
        <v>0</v>
      </c>
      <c r="P136" s="168">
        <f>SUM(P124:P135)</f>
        <v>0</v>
      </c>
      <c r="Q136" s="169">
        <f>SUM(Q124:Q135)</f>
        <v>221</v>
      </c>
      <c r="R136" s="485">
        <v>367</v>
      </c>
      <c r="S136" s="486"/>
    </row>
    <row r="137" spans="1:19" x14ac:dyDescent="0.25">
      <c r="A137" s="299" t="s">
        <v>141</v>
      </c>
      <c r="B137" s="299" t="s">
        <v>142</v>
      </c>
      <c r="C137" s="299"/>
      <c r="D137" s="300"/>
      <c r="E137" s="301">
        <v>79</v>
      </c>
      <c r="F137" s="301">
        <v>56</v>
      </c>
      <c r="G137" s="301">
        <v>69</v>
      </c>
      <c r="H137" s="301">
        <v>50</v>
      </c>
      <c r="I137" s="301">
        <v>58</v>
      </c>
      <c r="J137" s="301"/>
      <c r="K137" s="301">
        <v>87</v>
      </c>
      <c r="L137" s="301">
        <v>74</v>
      </c>
      <c r="M137" s="301">
        <v>61</v>
      </c>
      <c r="N137" s="301">
        <v>67</v>
      </c>
      <c r="O137" s="301"/>
      <c r="P137" s="301"/>
      <c r="Q137" s="159">
        <f t="shared" ref="Q137:Q149" si="17">SUM(E137:P137)</f>
        <v>601</v>
      </c>
      <c r="R137" s="489"/>
      <c r="S137" s="489"/>
    </row>
    <row r="138" spans="1:19" x14ac:dyDescent="0.25">
      <c r="A138" s="291" t="s">
        <v>141</v>
      </c>
      <c r="B138" s="291" t="s">
        <v>143</v>
      </c>
      <c r="C138" s="291"/>
      <c r="D138" s="292"/>
      <c r="E138" s="293">
        <v>24</v>
      </c>
      <c r="F138" s="293">
        <v>41</v>
      </c>
      <c r="G138" s="293">
        <v>36</v>
      </c>
      <c r="H138" s="293">
        <v>24</v>
      </c>
      <c r="I138" s="293">
        <v>34</v>
      </c>
      <c r="J138" s="293">
        <v>23</v>
      </c>
      <c r="K138" s="293">
        <v>37</v>
      </c>
      <c r="L138" s="293">
        <v>35</v>
      </c>
      <c r="M138" s="293">
        <v>10</v>
      </c>
      <c r="N138" s="293">
        <v>32</v>
      </c>
      <c r="O138" s="293"/>
      <c r="P138" s="293"/>
      <c r="Q138" s="121">
        <f t="shared" si="17"/>
        <v>296</v>
      </c>
      <c r="R138" s="487"/>
      <c r="S138" s="487"/>
    </row>
    <row r="139" spans="1:19" x14ac:dyDescent="0.25">
      <c r="A139" s="291" t="s">
        <v>141</v>
      </c>
      <c r="B139" s="291" t="s">
        <v>144</v>
      </c>
      <c r="C139" s="291"/>
      <c r="D139" s="292"/>
      <c r="E139" s="293">
        <v>4</v>
      </c>
      <c r="F139" s="293"/>
      <c r="G139" s="293">
        <v>16</v>
      </c>
      <c r="H139" s="293">
        <v>23</v>
      </c>
      <c r="I139" s="293"/>
      <c r="J139" s="293">
        <v>16</v>
      </c>
      <c r="K139" s="293">
        <v>31</v>
      </c>
      <c r="L139" s="293">
        <v>14</v>
      </c>
      <c r="M139" s="293">
        <v>0</v>
      </c>
      <c r="N139" s="293">
        <v>4</v>
      </c>
      <c r="O139" s="293"/>
      <c r="P139" s="293"/>
      <c r="Q139" s="121">
        <f t="shared" si="17"/>
        <v>108</v>
      </c>
      <c r="R139" s="487"/>
      <c r="S139" s="487"/>
    </row>
    <row r="140" spans="1:19" x14ac:dyDescent="0.25">
      <c r="A140" s="291" t="s">
        <v>141</v>
      </c>
      <c r="B140" s="291" t="s">
        <v>145</v>
      </c>
      <c r="C140" s="291"/>
      <c r="D140" s="292"/>
      <c r="E140" s="293">
        <v>74</v>
      </c>
      <c r="F140" s="293">
        <v>31</v>
      </c>
      <c r="G140" s="293">
        <v>128</v>
      </c>
      <c r="H140" s="293">
        <v>118</v>
      </c>
      <c r="I140" s="293">
        <v>67</v>
      </c>
      <c r="J140" s="293">
        <v>57</v>
      </c>
      <c r="K140" s="293">
        <v>37</v>
      </c>
      <c r="L140" s="293">
        <v>41</v>
      </c>
      <c r="M140" s="293">
        <v>26</v>
      </c>
      <c r="N140" s="293">
        <v>31</v>
      </c>
      <c r="O140" s="293"/>
      <c r="P140" s="293"/>
      <c r="Q140" s="121">
        <f t="shared" si="17"/>
        <v>610</v>
      </c>
      <c r="R140" s="487"/>
      <c r="S140" s="487"/>
    </row>
    <row r="141" spans="1:19" x14ac:dyDescent="0.25">
      <c r="A141" s="291" t="s">
        <v>141</v>
      </c>
      <c r="B141" s="291" t="s">
        <v>146</v>
      </c>
      <c r="C141" s="291"/>
      <c r="D141" s="292"/>
      <c r="E141" s="293"/>
      <c r="F141" s="293">
        <v>5</v>
      </c>
      <c r="G141" s="293"/>
      <c r="H141" s="293">
        <v>3</v>
      </c>
      <c r="I141" s="293">
        <v>3</v>
      </c>
      <c r="J141" s="293">
        <v>4</v>
      </c>
      <c r="K141" s="293"/>
      <c r="L141" s="293">
        <v>4</v>
      </c>
      <c r="M141" s="293">
        <v>0</v>
      </c>
      <c r="N141" s="293"/>
      <c r="O141" s="293"/>
      <c r="P141" s="293"/>
      <c r="Q141" s="121">
        <f t="shared" si="17"/>
        <v>19</v>
      </c>
      <c r="R141" s="487"/>
      <c r="S141" s="487"/>
    </row>
    <row r="142" spans="1:19" x14ac:dyDescent="0.25">
      <c r="A142" s="291" t="s">
        <v>141</v>
      </c>
      <c r="B142" s="291" t="s">
        <v>147</v>
      </c>
      <c r="C142" s="291"/>
      <c r="D142" s="292"/>
      <c r="E142" s="293"/>
      <c r="F142" s="293"/>
      <c r="G142" s="293"/>
      <c r="H142" s="293">
        <v>6</v>
      </c>
      <c r="I142" s="293">
        <v>4</v>
      </c>
      <c r="J142" s="293"/>
      <c r="K142" s="293"/>
      <c r="L142" s="293">
        <v>4</v>
      </c>
      <c r="M142" s="293">
        <v>0</v>
      </c>
      <c r="N142" s="293"/>
      <c r="O142" s="293"/>
      <c r="P142" s="293"/>
      <c r="Q142" s="121">
        <f t="shared" si="17"/>
        <v>14</v>
      </c>
      <c r="R142" s="487"/>
      <c r="S142" s="487"/>
    </row>
    <row r="143" spans="1:19" x14ac:dyDescent="0.25">
      <c r="A143" s="291" t="s">
        <v>141</v>
      </c>
      <c r="B143" s="291" t="s">
        <v>148</v>
      </c>
      <c r="C143" s="291"/>
      <c r="D143" s="292"/>
      <c r="E143" s="293"/>
      <c r="F143" s="293"/>
      <c r="G143" s="293"/>
      <c r="H143" s="293"/>
      <c r="I143" s="293"/>
      <c r="J143" s="293">
        <v>7</v>
      </c>
      <c r="K143" s="293">
        <v>8</v>
      </c>
      <c r="L143" s="293"/>
      <c r="M143" s="293">
        <v>0</v>
      </c>
      <c r="N143" s="293">
        <v>8</v>
      </c>
      <c r="O143" s="293"/>
      <c r="P143" s="293"/>
      <c r="Q143" s="121">
        <f t="shared" si="17"/>
        <v>23</v>
      </c>
      <c r="R143" s="487"/>
      <c r="S143" s="487"/>
    </row>
    <row r="144" spans="1:19" x14ac:dyDescent="0.25">
      <c r="A144" s="291" t="s">
        <v>141</v>
      </c>
      <c r="B144" s="291" t="s">
        <v>149</v>
      </c>
      <c r="C144" s="291"/>
      <c r="D144" s="292"/>
      <c r="E144" s="293"/>
      <c r="F144" s="293">
        <v>2</v>
      </c>
      <c r="G144" s="293">
        <v>2</v>
      </c>
      <c r="H144" s="293">
        <v>4</v>
      </c>
      <c r="I144" s="293">
        <v>4</v>
      </c>
      <c r="J144" s="293">
        <v>1</v>
      </c>
      <c r="K144" s="293">
        <v>2</v>
      </c>
      <c r="L144" s="293">
        <v>3</v>
      </c>
      <c r="M144" s="293"/>
      <c r="N144" s="293"/>
      <c r="O144" s="293"/>
      <c r="P144" s="293"/>
      <c r="Q144" s="121">
        <f t="shared" si="17"/>
        <v>18</v>
      </c>
      <c r="R144" s="487"/>
      <c r="S144" s="487"/>
    </row>
    <row r="145" spans="1:19" x14ac:dyDescent="0.25">
      <c r="A145" s="291" t="s">
        <v>141</v>
      </c>
      <c r="B145" s="291" t="s">
        <v>150</v>
      </c>
      <c r="C145" s="291"/>
      <c r="D145" s="292"/>
      <c r="E145" s="293"/>
      <c r="F145" s="293"/>
      <c r="G145" s="293">
        <v>5</v>
      </c>
      <c r="H145" s="293">
        <v>2</v>
      </c>
      <c r="I145" s="293"/>
      <c r="J145" s="293">
        <v>2</v>
      </c>
      <c r="K145" s="293">
        <v>5</v>
      </c>
      <c r="L145" s="293">
        <v>2</v>
      </c>
      <c r="M145" s="293">
        <v>0</v>
      </c>
      <c r="N145" s="293">
        <v>3</v>
      </c>
      <c r="O145" s="293"/>
      <c r="P145" s="293"/>
      <c r="Q145" s="121">
        <f t="shared" si="17"/>
        <v>19</v>
      </c>
      <c r="R145" s="487"/>
      <c r="S145" s="487"/>
    </row>
    <row r="146" spans="1:19" x14ac:dyDescent="0.25">
      <c r="A146" s="291" t="s">
        <v>141</v>
      </c>
      <c r="B146" s="291" t="s">
        <v>151</v>
      </c>
      <c r="C146" s="291"/>
      <c r="D146" s="292"/>
      <c r="E146" s="293"/>
      <c r="F146" s="293"/>
      <c r="G146" s="293">
        <v>6</v>
      </c>
      <c r="H146" s="293">
        <v>4</v>
      </c>
      <c r="I146" s="293">
        <v>8</v>
      </c>
      <c r="J146" s="293">
        <v>7</v>
      </c>
      <c r="K146" s="293"/>
      <c r="L146" s="293"/>
      <c r="M146" s="293">
        <v>8</v>
      </c>
      <c r="N146" s="293">
        <v>7</v>
      </c>
      <c r="O146" s="293"/>
      <c r="P146" s="293"/>
      <c r="Q146" s="121">
        <f t="shared" si="17"/>
        <v>40</v>
      </c>
      <c r="R146" s="487"/>
      <c r="S146" s="487"/>
    </row>
    <row r="147" spans="1:19" x14ac:dyDescent="0.25">
      <c r="A147" s="291" t="s">
        <v>141</v>
      </c>
      <c r="B147" s="291" t="s">
        <v>152</v>
      </c>
      <c r="C147" s="291"/>
      <c r="D147" s="292"/>
      <c r="E147" s="293"/>
      <c r="F147" s="293"/>
      <c r="G147" s="293">
        <v>9</v>
      </c>
      <c r="H147" s="293">
        <v>5</v>
      </c>
      <c r="I147" s="293"/>
      <c r="J147" s="293">
        <v>7</v>
      </c>
      <c r="K147" s="293">
        <v>14</v>
      </c>
      <c r="L147" s="293">
        <v>8</v>
      </c>
      <c r="M147" s="293">
        <v>3</v>
      </c>
      <c r="N147" s="293">
        <v>9</v>
      </c>
      <c r="O147" s="293"/>
      <c r="P147" s="293"/>
      <c r="Q147" s="121">
        <f t="shared" si="17"/>
        <v>55</v>
      </c>
      <c r="R147" s="487"/>
      <c r="S147" s="487"/>
    </row>
    <row r="148" spans="1:19" x14ac:dyDescent="0.25">
      <c r="A148" s="291" t="s">
        <v>141</v>
      </c>
      <c r="B148" s="291" t="s">
        <v>153</v>
      </c>
      <c r="C148" s="291"/>
      <c r="D148" s="292"/>
      <c r="E148" s="293"/>
      <c r="F148" s="293"/>
      <c r="G148" s="293">
        <v>3</v>
      </c>
      <c r="H148" s="293">
        <v>2</v>
      </c>
      <c r="I148" s="293"/>
      <c r="J148" s="293">
        <v>3</v>
      </c>
      <c r="K148" s="293"/>
      <c r="L148" s="293">
        <v>1</v>
      </c>
      <c r="M148" s="293">
        <v>0</v>
      </c>
      <c r="N148" s="293">
        <v>0</v>
      </c>
      <c r="O148" s="293"/>
      <c r="P148" s="293"/>
      <c r="Q148" s="121">
        <f t="shared" si="17"/>
        <v>9</v>
      </c>
      <c r="R148" s="487"/>
      <c r="S148" s="487"/>
    </row>
    <row r="149" spans="1:19" ht="15.75" thickBot="1" x14ac:dyDescent="0.3">
      <c r="A149" s="296" t="s">
        <v>141</v>
      </c>
      <c r="B149" s="296" t="s">
        <v>154</v>
      </c>
      <c r="C149" s="296"/>
      <c r="D149" s="297"/>
      <c r="E149" s="298"/>
      <c r="F149" s="298"/>
      <c r="G149" s="298">
        <v>5</v>
      </c>
      <c r="H149" s="298">
        <v>1</v>
      </c>
      <c r="I149" s="298"/>
      <c r="J149" s="298">
        <v>5</v>
      </c>
      <c r="K149" s="298">
        <v>11</v>
      </c>
      <c r="L149" s="298">
        <v>4</v>
      </c>
      <c r="M149" s="298">
        <v>0</v>
      </c>
      <c r="N149" s="298">
        <v>3</v>
      </c>
      <c r="O149" s="298"/>
      <c r="P149" s="298"/>
      <c r="Q149" s="154">
        <f t="shared" si="17"/>
        <v>29</v>
      </c>
      <c r="R149" s="488"/>
      <c r="S149" s="488"/>
    </row>
    <row r="150" spans="1:19" ht="15.75" thickBot="1" x14ac:dyDescent="0.3">
      <c r="A150" s="483" t="s">
        <v>212</v>
      </c>
      <c r="B150" s="484"/>
      <c r="C150" s="171">
        <f>D150/Metas!I16</f>
        <v>0.83514788604608969</v>
      </c>
      <c r="D150" s="172">
        <f>Q150/R150</f>
        <v>0.50108873162765377</v>
      </c>
      <c r="E150" s="168">
        <f>SUM(E137:E149)</f>
        <v>181</v>
      </c>
      <c r="F150" s="168">
        <f>SUM(F137:F149)</f>
        <v>135</v>
      </c>
      <c r="G150" s="168">
        <f>SUM(G137:G149)</f>
        <v>279</v>
      </c>
      <c r="H150" s="168">
        <f>SUM(H137:H149)</f>
        <v>242</v>
      </c>
      <c r="I150" s="168">
        <f t="shared" ref="I150:N150" si="18">SUM(I137:I149)</f>
        <v>178</v>
      </c>
      <c r="J150" s="168">
        <f t="shared" si="18"/>
        <v>132</v>
      </c>
      <c r="K150" s="168">
        <f t="shared" si="18"/>
        <v>232</v>
      </c>
      <c r="L150" s="168">
        <f t="shared" si="18"/>
        <v>190</v>
      </c>
      <c r="M150" s="168">
        <f t="shared" si="18"/>
        <v>108</v>
      </c>
      <c r="N150" s="168">
        <f t="shared" si="18"/>
        <v>164</v>
      </c>
      <c r="O150" s="168">
        <f>SUM(O137:O149)</f>
        <v>0</v>
      </c>
      <c r="P150" s="168">
        <f>SUM(P137:P149)</f>
        <v>0</v>
      </c>
      <c r="Q150" s="169">
        <f>SUM(Q137:Q149)</f>
        <v>1841</v>
      </c>
      <c r="R150" s="485">
        <v>3674</v>
      </c>
      <c r="S150" s="486"/>
    </row>
    <row r="151" spans="1:19" x14ac:dyDescent="0.25">
      <c r="A151" s="299" t="s">
        <v>155</v>
      </c>
      <c r="B151" s="299" t="s">
        <v>156</v>
      </c>
      <c r="C151" s="299"/>
      <c r="D151" s="300"/>
      <c r="E151" s="301">
        <v>37</v>
      </c>
      <c r="F151" s="301">
        <v>33</v>
      </c>
      <c r="G151" s="301">
        <v>40</v>
      </c>
      <c r="H151" s="301">
        <v>67</v>
      </c>
      <c r="I151" s="301">
        <v>92</v>
      </c>
      <c r="J151" s="301">
        <v>64</v>
      </c>
      <c r="K151" s="301">
        <v>85</v>
      </c>
      <c r="L151" s="301">
        <v>65</v>
      </c>
      <c r="M151" s="301">
        <v>56</v>
      </c>
      <c r="N151" s="301">
        <v>93</v>
      </c>
      <c r="O151" s="301"/>
      <c r="P151" s="301"/>
      <c r="Q151" s="159">
        <f>SUM(E151:P151)</f>
        <v>632</v>
      </c>
      <c r="R151" s="489"/>
      <c r="S151" s="489"/>
    </row>
    <row r="152" spans="1:19" x14ac:dyDescent="0.25">
      <c r="A152" s="291" t="s">
        <v>155</v>
      </c>
      <c r="B152" s="291" t="s">
        <v>157</v>
      </c>
      <c r="C152" s="291"/>
      <c r="D152" s="292"/>
      <c r="E152" s="293"/>
      <c r="F152" s="293"/>
      <c r="G152" s="293"/>
      <c r="H152" s="293"/>
      <c r="I152" s="293"/>
      <c r="J152" s="293"/>
      <c r="K152" s="293">
        <v>2</v>
      </c>
      <c r="L152" s="293"/>
      <c r="M152" s="293"/>
      <c r="N152" s="293"/>
      <c r="O152" s="293"/>
      <c r="P152" s="293"/>
      <c r="Q152" s="121">
        <f>SUM(E152:P152)</f>
        <v>2</v>
      </c>
      <c r="R152" s="487"/>
      <c r="S152" s="487"/>
    </row>
    <row r="153" spans="1:19" x14ac:dyDescent="0.25">
      <c r="A153" s="291" t="s">
        <v>155</v>
      </c>
      <c r="B153" s="291" t="s">
        <v>158</v>
      </c>
      <c r="C153" s="291"/>
      <c r="D153" s="292"/>
      <c r="E153" s="293"/>
      <c r="F153" s="293"/>
      <c r="G153" s="293"/>
      <c r="H153" s="293"/>
      <c r="I153" s="293"/>
      <c r="J153" s="293"/>
      <c r="K153" s="293">
        <v>5</v>
      </c>
      <c r="L153" s="293"/>
      <c r="M153" s="293"/>
      <c r="N153" s="293">
        <v>1</v>
      </c>
      <c r="O153" s="293"/>
      <c r="P153" s="293"/>
      <c r="Q153" s="121">
        <f>SUM(E153:P153)</f>
        <v>6</v>
      </c>
      <c r="R153" s="487"/>
      <c r="S153" s="487"/>
    </row>
    <row r="154" spans="1:19" ht="15.75" thickBot="1" x14ac:dyDescent="0.3">
      <c r="A154" s="296" t="s">
        <v>155</v>
      </c>
      <c r="B154" s="296" t="s">
        <v>159</v>
      </c>
      <c r="C154" s="296"/>
      <c r="D154" s="297"/>
      <c r="E154" s="298"/>
      <c r="F154" s="298"/>
      <c r="G154" s="298"/>
      <c r="H154" s="298"/>
      <c r="I154" s="298"/>
      <c r="J154" s="298"/>
      <c r="K154" s="298">
        <v>2</v>
      </c>
      <c r="L154" s="298"/>
      <c r="M154" s="298"/>
      <c r="N154" s="298">
        <v>0</v>
      </c>
      <c r="O154" s="298"/>
      <c r="P154" s="298"/>
      <c r="Q154" s="154">
        <f>SUM(E154:P154)</f>
        <v>2</v>
      </c>
      <c r="R154" s="488"/>
      <c r="S154" s="488"/>
    </row>
    <row r="155" spans="1:19" ht="15.75" thickBot="1" x14ac:dyDescent="0.3">
      <c r="A155" s="483" t="s">
        <v>213</v>
      </c>
      <c r="B155" s="484"/>
      <c r="C155" s="171">
        <f>D155/Metas!I17</f>
        <v>0.96331307674994371</v>
      </c>
      <c r="D155" s="172">
        <f>Q155/R155</f>
        <v>0.4334908845374747</v>
      </c>
      <c r="E155" s="168">
        <f>SUM(E151:E154)</f>
        <v>37</v>
      </c>
      <c r="F155" s="168">
        <f>SUM(F151:F154)</f>
        <v>33</v>
      </c>
      <c r="G155" s="168">
        <f>SUM(G151:G154)</f>
        <v>40</v>
      </c>
      <c r="H155" s="168">
        <f>SUM(H151:H154)</f>
        <v>67</v>
      </c>
      <c r="I155" s="168">
        <f t="shared" ref="I155:N155" si="19">SUM(I151:I154)</f>
        <v>92</v>
      </c>
      <c r="J155" s="168">
        <f t="shared" si="19"/>
        <v>64</v>
      </c>
      <c r="K155" s="168">
        <f t="shared" si="19"/>
        <v>94</v>
      </c>
      <c r="L155" s="168">
        <f t="shared" si="19"/>
        <v>65</v>
      </c>
      <c r="M155" s="168">
        <f t="shared" si="19"/>
        <v>56</v>
      </c>
      <c r="N155" s="168">
        <f t="shared" si="19"/>
        <v>94</v>
      </c>
      <c r="O155" s="168">
        <f>SUM(O151:O154)</f>
        <v>0</v>
      </c>
      <c r="P155" s="168">
        <f>SUM(P151:P154)</f>
        <v>0</v>
      </c>
      <c r="Q155" s="169">
        <f>SUM(Q151:Q154)</f>
        <v>642</v>
      </c>
      <c r="R155" s="485">
        <v>1481</v>
      </c>
      <c r="S155" s="486"/>
    </row>
    <row r="156" spans="1:19" x14ac:dyDescent="0.25">
      <c r="A156" s="299" t="s">
        <v>160</v>
      </c>
      <c r="B156" s="299" t="s">
        <v>161</v>
      </c>
      <c r="C156" s="299"/>
      <c r="D156" s="300"/>
      <c r="E156" s="301">
        <v>11</v>
      </c>
      <c r="F156" s="301">
        <v>11</v>
      </c>
      <c r="G156" s="301">
        <v>15</v>
      </c>
      <c r="H156" s="301">
        <v>9</v>
      </c>
      <c r="I156" s="301">
        <v>13</v>
      </c>
      <c r="J156" s="301">
        <v>0</v>
      </c>
      <c r="K156" s="301">
        <v>16</v>
      </c>
      <c r="L156" s="301">
        <v>11</v>
      </c>
      <c r="M156" s="301">
        <v>0</v>
      </c>
      <c r="N156" s="301">
        <v>12</v>
      </c>
      <c r="O156" s="301"/>
      <c r="P156" s="301"/>
      <c r="Q156" s="159">
        <f t="shared" ref="Q156:Q162" si="20">SUM(E156:P156)</f>
        <v>98</v>
      </c>
      <c r="R156" s="489"/>
      <c r="S156" s="489"/>
    </row>
    <row r="157" spans="1:19" x14ac:dyDescent="0.25">
      <c r="A157" s="291" t="s">
        <v>160</v>
      </c>
      <c r="B157" s="291" t="s">
        <v>162</v>
      </c>
      <c r="C157" s="291"/>
      <c r="D157" s="292"/>
      <c r="E157" s="293">
        <v>6</v>
      </c>
      <c r="F157" s="293"/>
      <c r="G157" s="293">
        <v>6</v>
      </c>
      <c r="H157" s="293">
        <v>1</v>
      </c>
      <c r="I157" s="293">
        <v>1</v>
      </c>
      <c r="J157" s="293">
        <v>2</v>
      </c>
      <c r="K157" s="293"/>
      <c r="L157" s="293">
        <v>4</v>
      </c>
      <c r="M157" s="293">
        <v>0</v>
      </c>
      <c r="N157" s="293"/>
      <c r="O157" s="293"/>
      <c r="P157" s="293"/>
      <c r="Q157" s="121">
        <f t="shared" si="20"/>
        <v>20</v>
      </c>
      <c r="R157" s="487"/>
      <c r="S157" s="487"/>
    </row>
    <row r="158" spans="1:19" x14ac:dyDescent="0.25">
      <c r="A158" s="291" t="s">
        <v>160</v>
      </c>
      <c r="B158" s="291" t="s">
        <v>163</v>
      </c>
      <c r="C158" s="291"/>
      <c r="D158" s="292"/>
      <c r="E158" s="293">
        <v>6</v>
      </c>
      <c r="F158" s="293">
        <v>2</v>
      </c>
      <c r="G158" s="293"/>
      <c r="H158" s="293"/>
      <c r="I158" s="293">
        <v>2</v>
      </c>
      <c r="J158" s="293"/>
      <c r="K158" s="293">
        <v>1</v>
      </c>
      <c r="L158" s="293"/>
      <c r="M158" s="293">
        <v>5</v>
      </c>
      <c r="N158" s="293">
        <v>1</v>
      </c>
      <c r="O158" s="293"/>
      <c r="P158" s="293"/>
      <c r="Q158" s="121">
        <f t="shared" si="20"/>
        <v>17</v>
      </c>
      <c r="R158" s="487"/>
      <c r="S158" s="487"/>
    </row>
    <row r="159" spans="1:19" x14ac:dyDescent="0.25">
      <c r="A159" s="291" t="s">
        <v>160</v>
      </c>
      <c r="B159" s="291" t="s">
        <v>164</v>
      </c>
      <c r="C159" s="291"/>
      <c r="D159" s="292"/>
      <c r="E159" s="293">
        <v>4</v>
      </c>
      <c r="F159" s="293">
        <v>6</v>
      </c>
      <c r="G159" s="293"/>
      <c r="H159" s="293">
        <v>6</v>
      </c>
      <c r="I159" s="293">
        <v>2</v>
      </c>
      <c r="J159" s="293"/>
      <c r="K159" s="293">
        <v>3</v>
      </c>
      <c r="L159" s="293">
        <v>6</v>
      </c>
      <c r="M159" s="293">
        <v>1</v>
      </c>
      <c r="N159" s="293">
        <v>1</v>
      </c>
      <c r="O159" s="293"/>
      <c r="P159" s="293"/>
      <c r="Q159" s="121">
        <f t="shared" si="20"/>
        <v>29</v>
      </c>
      <c r="R159" s="487"/>
      <c r="S159" s="487"/>
    </row>
    <row r="160" spans="1:19" x14ac:dyDescent="0.25">
      <c r="A160" s="291" t="s">
        <v>160</v>
      </c>
      <c r="B160" s="291" t="s">
        <v>165</v>
      </c>
      <c r="C160" s="291"/>
      <c r="D160" s="292"/>
      <c r="E160" s="293"/>
      <c r="F160" s="293">
        <v>9</v>
      </c>
      <c r="G160" s="293">
        <v>1</v>
      </c>
      <c r="H160" s="293">
        <v>4</v>
      </c>
      <c r="I160" s="293">
        <v>3</v>
      </c>
      <c r="J160" s="293"/>
      <c r="K160" s="293">
        <v>12</v>
      </c>
      <c r="L160" s="293"/>
      <c r="M160" s="293">
        <v>1</v>
      </c>
      <c r="N160" s="293"/>
      <c r="O160" s="293"/>
      <c r="P160" s="293"/>
      <c r="Q160" s="121">
        <f t="shared" si="20"/>
        <v>30</v>
      </c>
      <c r="R160" s="487"/>
      <c r="S160" s="487"/>
    </row>
    <row r="161" spans="1:19" x14ac:dyDescent="0.25">
      <c r="A161" s="291" t="s">
        <v>160</v>
      </c>
      <c r="B161" s="291" t="s">
        <v>166</v>
      </c>
      <c r="C161" s="291"/>
      <c r="D161" s="292"/>
      <c r="E161" s="293">
        <v>6</v>
      </c>
      <c r="F161" s="293">
        <v>8</v>
      </c>
      <c r="G161" s="293">
        <v>5</v>
      </c>
      <c r="H161" s="293"/>
      <c r="I161" s="293">
        <v>1</v>
      </c>
      <c r="J161" s="293">
        <v>9</v>
      </c>
      <c r="K161" s="293">
        <v>2</v>
      </c>
      <c r="L161" s="293">
        <v>14</v>
      </c>
      <c r="M161" s="293">
        <v>2</v>
      </c>
      <c r="N161" s="293">
        <v>3</v>
      </c>
      <c r="O161" s="293"/>
      <c r="P161" s="293"/>
      <c r="Q161" s="121">
        <f t="shared" si="20"/>
        <v>50</v>
      </c>
      <c r="R161" s="487"/>
      <c r="S161" s="487"/>
    </row>
    <row r="162" spans="1:19" ht="15.75" thickBot="1" x14ac:dyDescent="0.3">
      <c r="A162" s="296" t="s">
        <v>160</v>
      </c>
      <c r="B162" s="296" t="s">
        <v>167</v>
      </c>
      <c r="C162" s="296"/>
      <c r="D162" s="297"/>
      <c r="E162" s="298">
        <v>8</v>
      </c>
      <c r="F162" s="298"/>
      <c r="G162" s="298">
        <v>6</v>
      </c>
      <c r="H162" s="298">
        <v>4</v>
      </c>
      <c r="I162" s="298">
        <v>4</v>
      </c>
      <c r="J162" s="298"/>
      <c r="K162" s="298">
        <v>1</v>
      </c>
      <c r="L162" s="298">
        <v>2</v>
      </c>
      <c r="M162" s="298">
        <v>2</v>
      </c>
      <c r="N162" s="298">
        <v>2</v>
      </c>
      <c r="O162" s="298"/>
      <c r="P162" s="298"/>
      <c r="Q162" s="154">
        <f t="shared" si="20"/>
        <v>29</v>
      </c>
      <c r="R162" s="488"/>
      <c r="S162" s="488"/>
    </row>
    <row r="163" spans="1:19" ht="15.75" thickBot="1" x14ac:dyDescent="0.3">
      <c r="A163" s="483" t="s">
        <v>214</v>
      </c>
      <c r="B163" s="484"/>
      <c r="C163" s="171">
        <f>D163/Metas!I18</f>
        <v>1.396276595744681</v>
      </c>
      <c r="D163" s="172">
        <f>Q163/R163</f>
        <v>0.65625</v>
      </c>
      <c r="E163" s="168">
        <f>SUM(E156:E162)</f>
        <v>41</v>
      </c>
      <c r="F163" s="168">
        <f>SUM(F156:F162)</f>
        <v>36</v>
      </c>
      <c r="G163" s="168">
        <f>SUM(G156:G162)</f>
        <v>33</v>
      </c>
      <c r="H163" s="168">
        <f>SUM(H156:H162)</f>
        <v>24</v>
      </c>
      <c r="I163" s="168">
        <f t="shared" ref="I163:N163" si="21">SUM(I156:I162)</f>
        <v>26</v>
      </c>
      <c r="J163" s="168">
        <f t="shared" si="21"/>
        <v>11</v>
      </c>
      <c r="K163" s="168">
        <f t="shared" si="21"/>
        <v>35</v>
      </c>
      <c r="L163" s="168">
        <f t="shared" si="21"/>
        <v>37</v>
      </c>
      <c r="M163" s="168">
        <f t="shared" si="21"/>
        <v>11</v>
      </c>
      <c r="N163" s="168">
        <f t="shared" si="21"/>
        <v>19</v>
      </c>
      <c r="O163" s="168">
        <f>SUM(O156:O162)</f>
        <v>0</v>
      </c>
      <c r="P163" s="168">
        <f>SUM(P156:P162)</f>
        <v>0</v>
      </c>
      <c r="Q163" s="169">
        <f>SUM(Q156:Q162)</f>
        <v>273</v>
      </c>
      <c r="R163" s="485">
        <v>416</v>
      </c>
      <c r="S163" s="486"/>
    </row>
    <row r="164" spans="1:19" x14ac:dyDescent="0.25">
      <c r="C164" s="303"/>
      <c r="Q164" s="305"/>
    </row>
    <row r="166" spans="1:19" x14ac:dyDescent="0.25">
      <c r="K166" s="305"/>
    </row>
  </sheetData>
  <mergeCells count="169">
    <mergeCell ref="R21:S21"/>
    <mergeCell ref="R22:S22"/>
    <mergeCell ref="R23:S23"/>
    <mergeCell ref="R24:S24"/>
    <mergeCell ref="A1:A10"/>
    <mergeCell ref="B1:B10"/>
    <mergeCell ref="C1:C11"/>
    <mergeCell ref="D1:D10"/>
    <mergeCell ref="E1:S1"/>
    <mergeCell ref="E2:Q9"/>
    <mergeCell ref="R2:S9"/>
    <mergeCell ref="E10:Q10"/>
    <mergeCell ref="R10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31:S31"/>
    <mergeCell ref="R32:S32"/>
    <mergeCell ref="R33:S33"/>
    <mergeCell ref="R34:S34"/>
    <mergeCell ref="A26:B26"/>
    <mergeCell ref="R26:S26"/>
    <mergeCell ref="R27:S27"/>
    <mergeCell ref="R28:S28"/>
    <mergeCell ref="R29:S29"/>
    <mergeCell ref="R30:S30"/>
    <mergeCell ref="R35:S35"/>
    <mergeCell ref="A40:B40"/>
    <mergeCell ref="R40:S40"/>
    <mergeCell ref="R41:S41"/>
    <mergeCell ref="R42:S42"/>
    <mergeCell ref="R43:S43"/>
    <mergeCell ref="R36:S36"/>
    <mergeCell ref="R37:S37"/>
    <mergeCell ref="R39:S39"/>
    <mergeCell ref="R49:S49"/>
    <mergeCell ref="A50:B50"/>
    <mergeCell ref="R50:S50"/>
    <mergeCell ref="R51:S51"/>
    <mergeCell ref="R52:S52"/>
    <mergeCell ref="R53:S53"/>
    <mergeCell ref="R44:S44"/>
    <mergeCell ref="A45:B45"/>
    <mergeCell ref="R45:S45"/>
    <mergeCell ref="R46:S46"/>
    <mergeCell ref="R47:S47"/>
    <mergeCell ref="R48:S48"/>
    <mergeCell ref="R59:S59"/>
    <mergeCell ref="A61:B61"/>
    <mergeCell ref="R61:S61"/>
    <mergeCell ref="R62:S62"/>
    <mergeCell ref="R63:S63"/>
    <mergeCell ref="R64:S64"/>
    <mergeCell ref="R54:S54"/>
    <mergeCell ref="R55:S55"/>
    <mergeCell ref="R56:S56"/>
    <mergeCell ref="R57:S57"/>
    <mergeCell ref="R58:S58"/>
    <mergeCell ref="R71:S71"/>
    <mergeCell ref="R72:S72"/>
    <mergeCell ref="R73:S73"/>
    <mergeCell ref="R74:S74"/>
    <mergeCell ref="A76:B76"/>
    <mergeCell ref="R76:S76"/>
    <mergeCell ref="R65:S65"/>
    <mergeCell ref="R66:S66"/>
    <mergeCell ref="R67:S67"/>
    <mergeCell ref="R68:S68"/>
    <mergeCell ref="R69:S69"/>
    <mergeCell ref="R70:S70"/>
    <mergeCell ref="R83:S83"/>
    <mergeCell ref="R84:S84"/>
    <mergeCell ref="R85:S85"/>
    <mergeCell ref="R86:S86"/>
    <mergeCell ref="A87:B87"/>
    <mergeCell ref="R87:S87"/>
    <mergeCell ref="R77:S77"/>
    <mergeCell ref="R78:S78"/>
    <mergeCell ref="R79:S79"/>
    <mergeCell ref="R80:S80"/>
    <mergeCell ref="R81:S81"/>
    <mergeCell ref="R82:S82"/>
    <mergeCell ref="A104:B104"/>
    <mergeCell ref="R104:S104"/>
    <mergeCell ref="R94:S94"/>
    <mergeCell ref="R95:S95"/>
    <mergeCell ref="R96:S96"/>
    <mergeCell ref="R97:S97"/>
    <mergeCell ref="R98:S98"/>
    <mergeCell ref="R99:S99"/>
    <mergeCell ref="R88:S88"/>
    <mergeCell ref="R89:S89"/>
    <mergeCell ref="R90:S90"/>
    <mergeCell ref="R91:S91"/>
    <mergeCell ref="R92:S92"/>
    <mergeCell ref="A93:B93"/>
    <mergeCell ref="R93:S93"/>
    <mergeCell ref="R105:S105"/>
    <mergeCell ref="R106:S106"/>
    <mergeCell ref="R107:S107"/>
    <mergeCell ref="R108:S108"/>
    <mergeCell ref="R109:S109"/>
    <mergeCell ref="R110:S110"/>
    <mergeCell ref="R100:S100"/>
    <mergeCell ref="R101:S101"/>
    <mergeCell ref="R102:S102"/>
    <mergeCell ref="R103:S103"/>
    <mergeCell ref="R116:S116"/>
    <mergeCell ref="R117:S117"/>
    <mergeCell ref="R118:S118"/>
    <mergeCell ref="R119:S119"/>
    <mergeCell ref="A123:B123"/>
    <mergeCell ref="R123:S123"/>
    <mergeCell ref="R111:S111"/>
    <mergeCell ref="R112:S112"/>
    <mergeCell ref="R113:S113"/>
    <mergeCell ref="R114:S114"/>
    <mergeCell ref="R115:S115"/>
    <mergeCell ref="R130:S130"/>
    <mergeCell ref="R131:S131"/>
    <mergeCell ref="R132:S132"/>
    <mergeCell ref="R133:S133"/>
    <mergeCell ref="R134:S134"/>
    <mergeCell ref="R135:S135"/>
    <mergeCell ref="R124:S124"/>
    <mergeCell ref="R125:S125"/>
    <mergeCell ref="R126:S126"/>
    <mergeCell ref="R127:S127"/>
    <mergeCell ref="R128:S128"/>
    <mergeCell ref="R129:S129"/>
    <mergeCell ref="R144:S144"/>
    <mergeCell ref="R145:S145"/>
    <mergeCell ref="R146:S146"/>
    <mergeCell ref="A136:B136"/>
    <mergeCell ref="R136:S136"/>
    <mergeCell ref="R137:S137"/>
    <mergeCell ref="R138:S138"/>
    <mergeCell ref="R139:S139"/>
    <mergeCell ref="R140:S140"/>
    <mergeCell ref="R25:S25"/>
    <mergeCell ref="A163:B163"/>
    <mergeCell ref="R163:S163"/>
    <mergeCell ref="R157:S157"/>
    <mergeCell ref="R158:S158"/>
    <mergeCell ref="R159:S159"/>
    <mergeCell ref="R160:S160"/>
    <mergeCell ref="R161:S161"/>
    <mergeCell ref="R162:S162"/>
    <mergeCell ref="R152:S152"/>
    <mergeCell ref="R153:S153"/>
    <mergeCell ref="R154:S154"/>
    <mergeCell ref="A155:B155"/>
    <mergeCell ref="R155:S155"/>
    <mergeCell ref="R156:S156"/>
    <mergeCell ref="R147:S147"/>
    <mergeCell ref="R148:S148"/>
    <mergeCell ref="R149:S149"/>
    <mergeCell ref="A150:B150"/>
    <mergeCell ref="R150:S150"/>
    <mergeCell ref="R151:S151"/>
    <mergeCell ref="R141:S141"/>
    <mergeCell ref="R142:S142"/>
    <mergeCell ref="R143:S143"/>
  </mergeCells>
  <conditionalFormatting sqref="C12:C163">
    <cfRule type="cellIs" dxfId="14" priority="1" operator="lessThan">
      <formula>0.9999</formula>
    </cfRule>
    <cfRule type="cellIs" dxfId="13" priority="2" operator="greaterThan">
      <formula>1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S164"/>
  <sheetViews>
    <sheetView topLeftCell="D120" zoomScale="80" zoomScaleNormal="80" workbookViewId="0">
      <selection activeCell="N159" sqref="N159"/>
    </sheetView>
  </sheetViews>
  <sheetFormatPr baseColWidth="10" defaultRowHeight="15" x14ac:dyDescent="0.25"/>
  <cols>
    <col min="1" max="1" width="24.28515625" style="1" bestFit="1" customWidth="1"/>
    <col min="2" max="2" width="48.140625" style="1" customWidth="1"/>
    <col min="3" max="3" width="16.7109375" style="1" customWidth="1"/>
    <col min="4" max="4" width="13.140625" style="1" bestFit="1" customWidth="1"/>
    <col min="5" max="6" width="11" style="30" customWidth="1"/>
    <col min="7" max="16" width="11" style="1" customWidth="1"/>
    <col min="17" max="17" width="9.28515625" style="1" bestFit="1" customWidth="1"/>
    <col min="18" max="18" width="25.28515625" style="30" customWidth="1"/>
    <col min="19" max="244" width="11.42578125" style="1"/>
    <col min="245" max="245" width="24.28515625" style="1" bestFit="1" customWidth="1"/>
    <col min="246" max="246" width="48.140625" style="1" customWidth="1"/>
    <col min="247" max="247" width="14.28515625" style="1" bestFit="1" customWidth="1"/>
    <col min="248" max="248" width="13" style="1" bestFit="1" customWidth="1"/>
    <col min="249" max="250" width="9.42578125" style="1" bestFit="1" customWidth="1"/>
    <col min="251" max="251" width="7.7109375" style="1" bestFit="1" customWidth="1"/>
    <col min="252" max="254" width="7" style="1" bestFit="1" customWidth="1"/>
    <col min="255" max="255" width="6.28515625" style="1" customWidth="1"/>
    <col min="256" max="256" width="8.42578125" style="1" bestFit="1" customWidth="1"/>
    <col min="257" max="257" width="8.140625" style="1" bestFit="1" customWidth="1"/>
    <col min="258" max="258" width="9.42578125" style="1" bestFit="1" customWidth="1"/>
    <col min="259" max="259" width="8.42578125" style="1" bestFit="1" customWidth="1"/>
    <col min="260" max="260" width="7.7109375" style="1" bestFit="1" customWidth="1"/>
    <col min="261" max="261" width="7.42578125" style="1" bestFit="1" customWidth="1"/>
    <col min="262" max="263" width="9.42578125" style="1" bestFit="1" customWidth="1"/>
    <col min="264" max="264" width="7.7109375" style="1" bestFit="1" customWidth="1"/>
    <col min="265" max="265" width="7" style="1" bestFit="1" customWidth="1"/>
    <col min="266" max="266" width="7.42578125" style="1" customWidth="1"/>
    <col min="267" max="267" width="6.28515625" style="1" customWidth="1"/>
    <col min="268" max="268" width="7" style="1" bestFit="1" customWidth="1"/>
    <col min="269" max="270" width="8.28515625" style="1" bestFit="1" customWidth="1"/>
    <col min="271" max="271" width="9.42578125" style="1" bestFit="1" customWidth="1"/>
    <col min="272" max="272" width="8.42578125" style="1" bestFit="1" customWidth="1"/>
    <col min="273" max="273" width="8.28515625" style="1" bestFit="1" customWidth="1"/>
    <col min="274" max="274" width="7.42578125" style="1" bestFit="1" customWidth="1"/>
    <col min="275" max="500" width="11.42578125" style="1"/>
    <col min="501" max="501" width="24.28515625" style="1" bestFit="1" customWidth="1"/>
    <col min="502" max="502" width="48.140625" style="1" customWidth="1"/>
    <col min="503" max="503" width="14.28515625" style="1" bestFit="1" customWidth="1"/>
    <col min="504" max="504" width="13" style="1" bestFit="1" customWidth="1"/>
    <col min="505" max="506" width="9.42578125" style="1" bestFit="1" customWidth="1"/>
    <col min="507" max="507" width="7.7109375" style="1" bestFit="1" customWidth="1"/>
    <col min="508" max="510" width="7" style="1" bestFit="1" customWidth="1"/>
    <col min="511" max="511" width="6.28515625" style="1" customWidth="1"/>
    <col min="512" max="512" width="8.42578125" style="1" bestFit="1" customWidth="1"/>
    <col min="513" max="513" width="8.140625" style="1" bestFit="1" customWidth="1"/>
    <col min="514" max="514" width="9.42578125" style="1" bestFit="1" customWidth="1"/>
    <col min="515" max="515" width="8.42578125" style="1" bestFit="1" customWidth="1"/>
    <col min="516" max="516" width="7.7109375" style="1" bestFit="1" customWidth="1"/>
    <col min="517" max="517" width="7.42578125" style="1" bestFit="1" customWidth="1"/>
    <col min="518" max="519" width="9.42578125" style="1" bestFit="1" customWidth="1"/>
    <col min="520" max="520" width="7.7109375" style="1" bestFit="1" customWidth="1"/>
    <col min="521" max="521" width="7" style="1" bestFit="1" customWidth="1"/>
    <col min="522" max="522" width="7.42578125" style="1" customWidth="1"/>
    <col min="523" max="523" width="6.28515625" style="1" customWidth="1"/>
    <col min="524" max="524" width="7" style="1" bestFit="1" customWidth="1"/>
    <col min="525" max="526" width="8.28515625" style="1" bestFit="1" customWidth="1"/>
    <col min="527" max="527" width="9.42578125" style="1" bestFit="1" customWidth="1"/>
    <col min="528" max="528" width="8.42578125" style="1" bestFit="1" customWidth="1"/>
    <col min="529" max="529" width="8.28515625" style="1" bestFit="1" customWidth="1"/>
    <col min="530" max="530" width="7.42578125" style="1" bestFit="1" customWidth="1"/>
    <col min="531" max="756" width="11.42578125" style="1"/>
    <col min="757" max="757" width="24.28515625" style="1" bestFit="1" customWidth="1"/>
    <col min="758" max="758" width="48.140625" style="1" customWidth="1"/>
    <col min="759" max="759" width="14.28515625" style="1" bestFit="1" customWidth="1"/>
    <col min="760" max="760" width="13" style="1" bestFit="1" customWidth="1"/>
    <col min="761" max="762" width="9.42578125" style="1" bestFit="1" customWidth="1"/>
    <col min="763" max="763" width="7.7109375" style="1" bestFit="1" customWidth="1"/>
    <col min="764" max="766" width="7" style="1" bestFit="1" customWidth="1"/>
    <col min="767" max="767" width="6.28515625" style="1" customWidth="1"/>
    <col min="768" max="768" width="8.42578125" style="1" bestFit="1" customWidth="1"/>
    <col min="769" max="769" width="8.140625" style="1" bestFit="1" customWidth="1"/>
    <col min="770" max="770" width="9.42578125" style="1" bestFit="1" customWidth="1"/>
    <col min="771" max="771" width="8.42578125" style="1" bestFit="1" customWidth="1"/>
    <col min="772" max="772" width="7.7109375" style="1" bestFit="1" customWidth="1"/>
    <col min="773" max="773" width="7.42578125" style="1" bestFit="1" customWidth="1"/>
    <col min="774" max="775" width="9.42578125" style="1" bestFit="1" customWidth="1"/>
    <col min="776" max="776" width="7.7109375" style="1" bestFit="1" customWidth="1"/>
    <col min="777" max="777" width="7" style="1" bestFit="1" customWidth="1"/>
    <col min="778" max="778" width="7.42578125" style="1" customWidth="1"/>
    <col min="779" max="779" width="6.28515625" style="1" customWidth="1"/>
    <col min="780" max="780" width="7" style="1" bestFit="1" customWidth="1"/>
    <col min="781" max="782" width="8.28515625" style="1" bestFit="1" customWidth="1"/>
    <col min="783" max="783" width="9.42578125" style="1" bestFit="1" customWidth="1"/>
    <col min="784" max="784" width="8.42578125" style="1" bestFit="1" customWidth="1"/>
    <col min="785" max="785" width="8.28515625" style="1" bestFit="1" customWidth="1"/>
    <col min="786" max="786" width="7.42578125" style="1" bestFit="1" customWidth="1"/>
    <col min="787" max="1012" width="11.42578125" style="1"/>
    <col min="1013" max="1013" width="24.28515625" style="1" bestFit="1" customWidth="1"/>
    <col min="1014" max="1014" width="48.140625" style="1" customWidth="1"/>
    <col min="1015" max="1015" width="14.28515625" style="1" bestFit="1" customWidth="1"/>
    <col min="1016" max="1016" width="13" style="1" bestFit="1" customWidth="1"/>
    <col min="1017" max="1018" width="9.42578125" style="1" bestFit="1" customWidth="1"/>
    <col min="1019" max="1019" width="7.7109375" style="1" bestFit="1" customWidth="1"/>
    <col min="1020" max="1022" width="7" style="1" bestFit="1" customWidth="1"/>
    <col min="1023" max="1023" width="6.28515625" style="1" customWidth="1"/>
    <col min="1024" max="1024" width="8.42578125" style="1" bestFit="1" customWidth="1"/>
    <col min="1025" max="1025" width="8.140625" style="1" bestFit="1" customWidth="1"/>
    <col min="1026" max="1026" width="9.42578125" style="1" bestFit="1" customWidth="1"/>
    <col min="1027" max="1027" width="8.42578125" style="1" bestFit="1" customWidth="1"/>
    <col min="1028" max="1028" width="7.7109375" style="1" bestFit="1" customWidth="1"/>
    <col min="1029" max="1029" width="7.42578125" style="1" bestFit="1" customWidth="1"/>
    <col min="1030" max="1031" width="9.42578125" style="1" bestFit="1" customWidth="1"/>
    <col min="1032" max="1032" width="7.7109375" style="1" bestFit="1" customWidth="1"/>
    <col min="1033" max="1033" width="7" style="1" bestFit="1" customWidth="1"/>
    <col min="1034" max="1034" width="7.42578125" style="1" customWidth="1"/>
    <col min="1035" max="1035" width="6.28515625" style="1" customWidth="1"/>
    <col min="1036" max="1036" width="7" style="1" bestFit="1" customWidth="1"/>
    <col min="1037" max="1038" width="8.28515625" style="1" bestFit="1" customWidth="1"/>
    <col min="1039" max="1039" width="9.42578125" style="1" bestFit="1" customWidth="1"/>
    <col min="1040" max="1040" width="8.42578125" style="1" bestFit="1" customWidth="1"/>
    <col min="1041" max="1041" width="8.28515625" style="1" bestFit="1" customWidth="1"/>
    <col min="1042" max="1042" width="7.42578125" style="1" bestFit="1" customWidth="1"/>
    <col min="1043" max="1268" width="11.42578125" style="1"/>
    <col min="1269" max="1269" width="24.28515625" style="1" bestFit="1" customWidth="1"/>
    <col min="1270" max="1270" width="48.140625" style="1" customWidth="1"/>
    <col min="1271" max="1271" width="14.28515625" style="1" bestFit="1" customWidth="1"/>
    <col min="1272" max="1272" width="13" style="1" bestFit="1" customWidth="1"/>
    <col min="1273" max="1274" width="9.42578125" style="1" bestFit="1" customWidth="1"/>
    <col min="1275" max="1275" width="7.7109375" style="1" bestFit="1" customWidth="1"/>
    <col min="1276" max="1278" width="7" style="1" bestFit="1" customWidth="1"/>
    <col min="1279" max="1279" width="6.28515625" style="1" customWidth="1"/>
    <col min="1280" max="1280" width="8.42578125" style="1" bestFit="1" customWidth="1"/>
    <col min="1281" max="1281" width="8.140625" style="1" bestFit="1" customWidth="1"/>
    <col min="1282" max="1282" width="9.42578125" style="1" bestFit="1" customWidth="1"/>
    <col min="1283" max="1283" width="8.42578125" style="1" bestFit="1" customWidth="1"/>
    <col min="1284" max="1284" width="7.7109375" style="1" bestFit="1" customWidth="1"/>
    <col min="1285" max="1285" width="7.42578125" style="1" bestFit="1" customWidth="1"/>
    <col min="1286" max="1287" width="9.42578125" style="1" bestFit="1" customWidth="1"/>
    <col min="1288" max="1288" width="7.7109375" style="1" bestFit="1" customWidth="1"/>
    <col min="1289" max="1289" width="7" style="1" bestFit="1" customWidth="1"/>
    <col min="1290" max="1290" width="7.42578125" style="1" customWidth="1"/>
    <col min="1291" max="1291" width="6.28515625" style="1" customWidth="1"/>
    <col min="1292" max="1292" width="7" style="1" bestFit="1" customWidth="1"/>
    <col min="1293" max="1294" width="8.28515625" style="1" bestFit="1" customWidth="1"/>
    <col min="1295" max="1295" width="9.42578125" style="1" bestFit="1" customWidth="1"/>
    <col min="1296" max="1296" width="8.42578125" style="1" bestFit="1" customWidth="1"/>
    <col min="1297" max="1297" width="8.28515625" style="1" bestFit="1" customWidth="1"/>
    <col min="1298" max="1298" width="7.42578125" style="1" bestFit="1" customWidth="1"/>
    <col min="1299" max="1524" width="11.42578125" style="1"/>
    <col min="1525" max="1525" width="24.28515625" style="1" bestFit="1" customWidth="1"/>
    <col min="1526" max="1526" width="48.140625" style="1" customWidth="1"/>
    <col min="1527" max="1527" width="14.28515625" style="1" bestFit="1" customWidth="1"/>
    <col min="1528" max="1528" width="13" style="1" bestFit="1" customWidth="1"/>
    <col min="1529" max="1530" width="9.42578125" style="1" bestFit="1" customWidth="1"/>
    <col min="1531" max="1531" width="7.7109375" style="1" bestFit="1" customWidth="1"/>
    <col min="1532" max="1534" width="7" style="1" bestFit="1" customWidth="1"/>
    <col min="1535" max="1535" width="6.28515625" style="1" customWidth="1"/>
    <col min="1536" max="1536" width="8.42578125" style="1" bestFit="1" customWidth="1"/>
    <col min="1537" max="1537" width="8.140625" style="1" bestFit="1" customWidth="1"/>
    <col min="1538" max="1538" width="9.42578125" style="1" bestFit="1" customWidth="1"/>
    <col min="1539" max="1539" width="8.42578125" style="1" bestFit="1" customWidth="1"/>
    <col min="1540" max="1540" width="7.7109375" style="1" bestFit="1" customWidth="1"/>
    <col min="1541" max="1541" width="7.42578125" style="1" bestFit="1" customWidth="1"/>
    <col min="1542" max="1543" width="9.42578125" style="1" bestFit="1" customWidth="1"/>
    <col min="1544" max="1544" width="7.7109375" style="1" bestFit="1" customWidth="1"/>
    <col min="1545" max="1545" width="7" style="1" bestFit="1" customWidth="1"/>
    <col min="1546" max="1546" width="7.42578125" style="1" customWidth="1"/>
    <col min="1547" max="1547" width="6.28515625" style="1" customWidth="1"/>
    <col min="1548" max="1548" width="7" style="1" bestFit="1" customWidth="1"/>
    <col min="1549" max="1550" width="8.28515625" style="1" bestFit="1" customWidth="1"/>
    <col min="1551" max="1551" width="9.42578125" style="1" bestFit="1" customWidth="1"/>
    <col min="1552" max="1552" width="8.42578125" style="1" bestFit="1" customWidth="1"/>
    <col min="1553" max="1553" width="8.28515625" style="1" bestFit="1" customWidth="1"/>
    <col min="1554" max="1554" width="7.42578125" style="1" bestFit="1" customWidth="1"/>
    <col min="1555" max="1780" width="11.42578125" style="1"/>
    <col min="1781" max="1781" width="24.28515625" style="1" bestFit="1" customWidth="1"/>
    <col min="1782" max="1782" width="48.140625" style="1" customWidth="1"/>
    <col min="1783" max="1783" width="14.28515625" style="1" bestFit="1" customWidth="1"/>
    <col min="1784" max="1784" width="13" style="1" bestFit="1" customWidth="1"/>
    <col min="1785" max="1786" width="9.42578125" style="1" bestFit="1" customWidth="1"/>
    <col min="1787" max="1787" width="7.7109375" style="1" bestFit="1" customWidth="1"/>
    <col min="1788" max="1790" width="7" style="1" bestFit="1" customWidth="1"/>
    <col min="1791" max="1791" width="6.28515625" style="1" customWidth="1"/>
    <col min="1792" max="1792" width="8.42578125" style="1" bestFit="1" customWidth="1"/>
    <col min="1793" max="1793" width="8.140625" style="1" bestFit="1" customWidth="1"/>
    <col min="1794" max="1794" width="9.42578125" style="1" bestFit="1" customWidth="1"/>
    <col min="1795" max="1795" width="8.42578125" style="1" bestFit="1" customWidth="1"/>
    <col min="1796" max="1796" width="7.7109375" style="1" bestFit="1" customWidth="1"/>
    <col min="1797" max="1797" width="7.42578125" style="1" bestFit="1" customWidth="1"/>
    <col min="1798" max="1799" width="9.42578125" style="1" bestFit="1" customWidth="1"/>
    <col min="1800" max="1800" width="7.7109375" style="1" bestFit="1" customWidth="1"/>
    <col min="1801" max="1801" width="7" style="1" bestFit="1" customWidth="1"/>
    <col min="1802" max="1802" width="7.42578125" style="1" customWidth="1"/>
    <col min="1803" max="1803" width="6.28515625" style="1" customWidth="1"/>
    <col min="1804" max="1804" width="7" style="1" bestFit="1" customWidth="1"/>
    <col min="1805" max="1806" width="8.28515625" style="1" bestFit="1" customWidth="1"/>
    <col min="1807" max="1807" width="9.42578125" style="1" bestFit="1" customWidth="1"/>
    <col min="1808" max="1808" width="8.42578125" style="1" bestFit="1" customWidth="1"/>
    <col min="1809" max="1809" width="8.28515625" style="1" bestFit="1" customWidth="1"/>
    <col min="1810" max="1810" width="7.42578125" style="1" bestFit="1" customWidth="1"/>
    <col min="1811" max="2036" width="11.42578125" style="1"/>
    <col min="2037" max="2037" width="24.28515625" style="1" bestFit="1" customWidth="1"/>
    <col min="2038" max="2038" width="48.140625" style="1" customWidth="1"/>
    <col min="2039" max="2039" width="14.28515625" style="1" bestFit="1" customWidth="1"/>
    <col min="2040" max="2040" width="13" style="1" bestFit="1" customWidth="1"/>
    <col min="2041" max="2042" width="9.42578125" style="1" bestFit="1" customWidth="1"/>
    <col min="2043" max="2043" width="7.7109375" style="1" bestFit="1" customWidth="1"/>
    <col min="2044" max="2046" width="7" style="1" bestFit="1" customWidth="1"/>
    <col min="2047" max="2047" width="6.28515625" style="1" customWidth="1"/>
    <col min="2048" max="2048" width="8.42578125" style="1" bestFit="1" customWidth="1"/>
    <col min="2049" max="2049" width="8.140625" style="1" bestFit="1" customWidth="1"/>
    <col min="2050" max="2050" width="9.42578125" style="1" bestFit="1" customWidth="1"/>
    <col min="2051" max="2051" width="8.42578125" style="1" bestFit="1" customWidth="1"/>
    <col min="2052" max="2052" width="7.7109375" style="1" bestFit="1" customWidth="1"/>
    <col min="2053" max="2053" width="7.42578125" style="1" bestFit="1" customWidth="1"/>
    <col min="2054" max="2055" width="9.42578125" style="1" bestFit="1" customWidth="1"/>
    <col min="2056" max="2056" width="7.7109375" style="1" bestFit="1" customWidth="1"/>
    <col min="2057" max="2057" width="7" style="1" bestFit="1" customWidth="1"/>
    <col min="2058" max="2058" width="7.42578125" style="1" customWidth="1"/>
    <col min="2059" max="2059" width="6.28515625" style="1" customWidth="1"/>
    <col min="2060" max="2060" width="7" style="1" bestFit="1" customWidth="1"/>
    <col min="2061" max="2062" width="8.28515625" style="1" bestFit="1" customWidth="1"/>
    <col min="2063" max="2063" width="9.42578125" style="1" bestFit="1" customWidth="1"/>
    <col min="2064" max="2064" width="8.42578125" style="1" bestFit="1" customWidth="1"/>
    <col min="2065" max="2065" width="8.28515625" style="1" bestFit="1" customWidth="1"/>
    <col min="2066" max="2066" width="7.42578125" style="1" bestFit="1" customWidth="1"/>
    <col min="2067" max="2292" width="11.42578125" style="1"/>
    <col min="2293" max="2293" width="24.28515625" style="1" bestFit="1" customWidth="1"/>
    <col min="2294" max="2294" width="48.140625" style="1" customWidth="1"/>
    <col min="2295" max="2295" width="14.28515625" style="1" bestFit="1" customWidth="1"/>
    <col min="2296" max="2296" width="13" style="1" bestFit="1" customWidth="1"/>
    <col min="2297" max="2298" width="9.42578125" style="1" bestFit="1" customWidth="1"/>
    <col min="2299" max="2299" width="7.7109375" style="1" bestFit="1" customWidth="1"/>
    <col min="2300" max="2302" width="7" style="1" bestFit="1" customWidth="1"/>
    <col min="2303" max="2303" width="6.28515625" style="1" customWidth="1"/>
    <col min="2304" max="2304" width="8.42578125" style="1" bestFit="1" customWidth="1"/>
    <col min="2305" max="2305" width="8.140625" style="1" bestFit="1" customWidth="1"/>
    <col min="2306" max="2306" width="9.42578125" style="1" bestFit="1" customWidth="1"/>
    <col min="2307" max="2307" width="8.42578125" style="1" bestFit="1" customWidth="1"/>
    <col min="2308" max="2308" width="7.7109375" style="1" bestFit="1" customWidth="1"/>
    <col min="2309" max="2309" width="7.42578125" style="1" bestFit="1" customWidth="1"/>
    <col min="2310" max="2311" width="9.42578125" style="1" bestFit="1" customWidth="1"/>
    <col min="2312" max="2312" width="7.7109375" style="1" bestFit="1" customWidth="1"/>
    <col min="2313" max="2313" width="7" style="1" bestFit="1" customWidth="1"/>
    <col min="2314" max="2314" width="7.42578125" style="1" customWidth="1"/>
    <col min="2315" max="2315" width="6.28515625" style="1" customWidth="1"/>
    <col min="2316" max="2316" width="7" style="1" bestFit="1" customWidth="1"/>
    <col min="2317" max="2318" width="8.28515625" style="1" bestFit="1" customWidth="1"/>
    <col min="2319" max="2319" width="9.42578125" style="1" bestFit="1" customWidth="1"/>
    <col min="2320" max="2320" width="8.42578125" style="1" bestFit="1" customWidth="1"/>
    <col min="2321" max="2321" width="8.28515625" style="1" bestFit="1" customWidth="1"/>
    <col min="2322" max="2322" width="7.42578125" style="1" bestFit="1" customWidth="1"/>
    <col min="2323" max="2548" width="11.42578125" style="1"/>
    <col min="2549" max="2549" width="24.28515625" style="1" bestFit="1" customWidth="1"/>
    <col min="2550" max="2550" width="48.140625" style="1" customWidth="1"/>
    <col min="2551" max="2551" width="14.28515625" style="1" bestFit="1" customWidth="1"/>
    <col min="2552" max="2552" width="13" style="1" bestFit="1" customWidth="1"/>
    <col min="2553" max="2554" width="9.42578125" style="1" bestFit="1" customWidth="1"/>
    <col min="2555" max="2555" width="7.7109375" style="1" bestFit="1" customWidth="1"/>
    <col min="2556" max="2558" width="7" style="1" bestFit="1" customWidth="1"/>
    <col min="2559" max="2559" width="6.28515625" style="1" customWidth="1"/>
    <col min="2560" max="2560" width="8.42578125" style="1" bestFit="1" customWidth="1"/>
    <col min="2561" max="2561" width="8.140625" style="1" bestFit="1" customWidth="1"/>
    <col min="2562" max="2562" width="9.42578125" style="1" bestFit="1" customWidth="1"/>
    <col min="2563" max="2563" width="8.42578125" style="1" bestFit="1" customWidth="1"/>
    <col min="2564" max="2564" width="7.7109375" style="1" bestFit="1" customWidth="1"/>
    <col min="2565" max="2565" width="7.42578125" style="1" bestFit="1" customWidth="1"/>
    <col min="2566" max="2567" width="9.42578125" style="1" bestFit="1" customWidth="1"/>
    <col min="2568" max="2568" width="7.7109375" style="1" bestFit="1" customWidth="1"/>
    <col min="2569" max="2569" width="7" style="1" bestFit="1" customWidth="1"/>
    <col min="2570" max="2570" width="7.42578125" style="1" customWidth="1"/>
    <col min="2571" max="2571" width="6.28515625" style="1" customWidth="1"/>
    <col min="2572" max="2572" width="7" style="1" bestFit="1" customWidth="1"/>
    <col min="2573" max="2574" width="8.28515625" style="1" bestFit="1" customWidth="1"/>
    <col min="2575" max="2575" width="9.42578125" style="1" bestFit="1" customWidth="1"/>
    <col min="2576" max="2576" width="8.42578125" style="1" bestFit="1" customWidth="1"/>
    <col min="2577" max="2577" width="8.28515625" style="1" bestFit="1" customWidth="1"/>
    <col min="2578" max="2578" width="7.42578125" style="1" bestFit="1" customWidth="1"/>
    <col min="2579" max="2804" width="11.42578125" style="1"/>
    <col min="2805" max="2805" width="24.28515625" style="1" bestFit="1" customWidth="1"/>
    <col min="2806" max="2806" width="48.140625" style="1" customWidth="1"/>
    <col min="2807" max="2807" width="14.28515625" style="1" bestFit="1" customWidth="1"/>
    <col min="2808" max="2808" width="13" style="1" bestFit="1" customWidth="1"/>
    <col min="2809" max="2810" width="9.42578125" style="1" bestFit="1" customWidth="1"/>
    <col min="2811" max="2811" width="7.7109375" style="1" bestFit="1" customWidth="1"/>
    <col min="2812" max="2814" width="7" style="1" bestFit="1" customWidth="1"/>
    <col min="2815" max="2815" width="6.28515625" style="1" customWidth="1"/>
    <col min="2816" max="2816" width="8.42578125" style="1" bestFit="1" customWidth="1"/>
    <col min="2817" max="2817" width="8.140625" style="1" bestFit="1" customWidth="1"/>
    <col min="2818" max="2818" width="9.42578125" style="1" bestFit="1" customWidth="1"/>
    <col min="2819" max="2819" width="8.42578125" style="1" bestFit="1" customWidth="1"/>
    <col min="2820" max="2820" width="7.7109375" style="1" bestFit="1" customWidth="1"/>
    <col min="2821" max="2821" width="7.42578125" style="1" bestFit="1" customWidth="1"/>
    <col min="2822" max="2823" width="9.42578125" style="1" bestFit="1" customWidth="1"/>
    <col min="2824" max="2824" width="7.7109375" style="1" bestFit="1" customWidth="1"/>
    <col min="2825" max="2825" width="7" style="1" bestFit="1" customWidth="1"/>
    <col min="2826" max="2826" width="7.42578125" style="1" customWidth="1"/>
    <col min="2827" max="2827" width="6.28515625" style="1" customWidth="1"/>
    <col min="2828" max="2828" width="7" style="1" bestFit="1" customWidth="1"/>
    <col min="2829" max="2830" width="8.28515625" style="1" bestFit="1" customWidth="1"/>
    <col min="2831" max="2831" width="9.42578125" style="1" bestFit="1" customWidth="1"/>
    <col min="2832" max="2832" width="8.42578125" style="1" bestFit="1" customWidth="1"/>
    <col min="2833" max="2833" width="8.28515625" style="1" bestFit="1" customWidth="1"/>
    <col min="2834" max="2834" width="7.42578125" style="1" bestFit="1" customWidth="1"/>
    <col min="2835" max="3060" width="11.42578125" style="1"/>
    <col min="3061" max="3061" width="24.28515625" style="1" bestFit="1" customWidth="1"/>
    <col min="3062" max="3062" width="48.140625" style="1" customWidth="1"/>
    <col min="3063" max="3063" width="14.28515625" style="1" bestFit="1" customWidth="1"/>
    <col min="3064" max="3064" width="13" style="1" bestFit="1" customWidth="1"/>
    <col min="3065" max="3066" width="9.42578125" style="1" bestFit="1" customWidth="1"/>
    <col min="3067" max="3067" width="7.7109375" style="1" bestFit="1" customWidth="1"/>
    <col min="3068" max="3070" width="7" style="1" bestFit="1" customWidth="1"/>
    <col min="3071" max="3071" width="6.28515625" style="1" customWidth="1"/>
    <col min="3072" max="3072" width="8.42578125" style="1" bestFit="1" customWidth="1"/>
    <col min="3073" max="3073" width="8.140625" style="1" bestFit="1" customWidth="1"/>
    <col min="3074" max="3074" width="9.42578125" style="1" bestFit="1" customWidth="1"/>
    <col min="3075" max="3075" width="8.42578125" style="1" bestFit="1" customWidth="1"/>
    <col min="3076" max="3076" width="7.7109375" style="1" bestFit="1" customWidth="1"/>
    <col min="3077" max="3077" width="7.42578125" style="1" bestFit="1" customWidth="1"/>
    <col min="3078" max="3079" width="9.42578125" style="1" bestFit="1" customWidth="1"/>
    <col min="3080" max="3080" width="7.7109375" style="1" bestFit="1" customWidth="1"/>
    <col min="3081" max="3081" width="7" style="1" bestFit="1" customWidth="1"/>
    <col min="3082" max="3082" width="7.42578125" style="1" customWidth="1"/>
    <col min="3083" max="3083" width="6.28515625" style="1" customWidth="1"/>
    <col min="3084" max="3084" width="7" style="1" bestFit="1" customWidth="1"/>
    <col min="3085" max="3086" width="8.28515625" style="1" bestFit="1" customWidth="1"/>
    <col min="3087" max="3087" width="9.42578125" style="1" bestFit="1" customWidth="1"/>
    <col min="3088" max="3088" width="8.42578125" style="1" bestFit="1" customWidth="1"/>
    <col min="3089" max="3089" width="8.28515625" style="1" bestFit="1" customWidth="1"/>
    <col min="3090" max="3090" width="7.42578125" style="1" bestFit="1" customWidth="1"/>
    <col min="3091" max="3316" width="11.42578125" style="1"/>
    <col min="3317" max="3317" width="24.28515625" style="1" bestFit="1" customWidth="1"/>
    <col min="3318" max="3318" width="48.140625" style="1" customWidth="1"/>
    <col min="3319" max="3319" width="14.28515625" style="1" bestFit="1" customWidth="1"/>
    <col min="3320" max="3320" width="13" style="1" bestFit="1" customWidth="1"/>
    <col min="3321" max="3322" width="9.42578125" style="1" bestFit="1" customWidth="1"/>
    <col min="3323" max="3323" width="7.7109375" style="1" bestFit="1" customWidth="1"/>
    <col min="3324" max="3326" width="7" style="1" bestFit="1" customWidth="1"/>
    <col min="3327" max="3327" width="6.28515625" style="1" customWidth="1"/>
    <col min="3328" max="3328" width="8.42578125" style="1" bestFit="1" customWidth="1"/>
    <col min="3329" max="3329" width="8.140625" style="1" bestFit="1" customWidth="1"/>
    <col min="3330" max="3330" width="9.42578125" style="1" bestFit="1" customWidth="1"/>
    <col min="3331" max="3331" width="8.42578125" style="1" bestFit="1" customWidth="1"/>
    <col min="3332" max="3332" width="7.7109375" style="1" bestFit="1" customWidth="1"/>
    <col min="3333" max="3333" width="7.42578125" style="1" bestFit="1" customWidth="1"/>
    <col min="3334" max="3335" width="9.42578125" style="1" bestFit="1" customWidth="1"/>
    <col min="3336" max="3336" width="7.7109375" style="1" bestFit="1" customWidth="1"/>
    <col min="3337" max="3337" width="7" style="1" bestFit="1" customWidth="1"/>
    <col min="3338" max="3338" width="7.42578125" style="1" customWidth="1"/>
    <col min="3339" max="3339" width="6.28515625" style="1" customWidth="1"/>
    <col min="3340" max="3340" width="7" style="1" bestFit="1" customWidth="1"/>
    <col min="3341" max="3342" width="8.28515625" style="1" bestFit="1" customWidth="1"/>
    <col min="3343" max="3343" width="9.42578125" style="1" bestFit="1" customWidth="1"/>
    <col min="3344" max="3344" width="8.42578125" style="1" bestFit="1" customWidth="1"/>
    <col min="3345" max="3345" width="8.28515625" style="1" bestFit="1" customWidth="1"/>
    <col min="3346" max="3346" width="7.42578125" style="1" bestFit="1" customWidth="1"/>
    <col min="3347" max="3572" width="11.42578125" style="1"/>
    <col min="3573" max="3573" width="24.28515625" style="1" bestFit="1" customWidth="1"/>
    <col min="3574" max="3574" width="48.140625" style="1" customWidth="1"/>
    <col min="3575" max="3575" width="14.28515625" style="1" bestFit="1" customWidth="1"/>
    <col min="3576" max="3576" width="13" style="1" bestFit="1" customWidth="1"/>
    <col min="3577" max="3578" width="9.42578125" style="1" bestFit="1" customWidth="1"/>
    <col min="3579" max="3579" width="7.7109375" style="1" bestFit="1" customWidth="1"/>
    <col min="3580" max="3582" width="7" style="1" bestFit="1" customWidth="1"/>
    <col min="3583" max="3583" width="6.28515625" style="1" customWidth="1"/>
    <col min="3584" max="3584" width="8.42578125" style="1" bestFit="1" customWidth="1"/>
    <col min="3585" max="3585" width="8.140625" style="1" bestFit="1" customWidth="1"/>
    <col min="3586" max="3586" width="9.42578125" style="1" bestFit="1" customWidth="1"/>
    <col min="3587" max="3587" width="8.42578125" style="1" bestFit="1" customWidth="1"/>
    <col min="3588" max="3588" width="7.7109375" style="1" bestFit="1" customWidth="1"/>
    <col min="3589" max="3589" width="7.42578125" style="1" bestFit="1" customWidth="1"/>
    <col min="3590" max="3591" width="9.42578125" style="1" bestFit="1" customWidth="1"/>
    <col min="3592" max="3592" width="7.7109375" style="1" bestFit="1" customWidth="1"/>
    <col min="3593" max="3593" width="7" style="1" bestFit="1" customWidth="1"/>
    <col min="3594" max="3594" width="7.42578125" style="1" customWidth="1"/>
    <col min="3595" max="3595" width="6.28515625" style="1" customWidth="1"/>
    <col min="3596" max="3596" width="7" style="1" bestFit="1" customWidth="1"/>
    <col min="3597" max="3598" width="8.28515625" style="1" bestFit="1" customWidth="1"/>
    <col min="3599" max="3599" width="9.42578125" style="1" bestFit="1" customWidth="1"/>
    <col min="3600" max="3600" width="8.42578125" style="1" bestFit="1" customWidth="1"/>
    <col min="3601" max="3601" width="8.28515625" style="1" bestFit="1" customWidth="1"/>
    <col min="3602" max="3602" width="7.42578125" style="1" bestFit="1" customWidth="1"/>
    <col min="3603" max="3828" width="11.42578125" style="1"/>
    <col min="3829" max="3829" width="24.28515625" style="1" bestFit="1" customWidth="1"/>
    <col min="3830" max="3830" width="48.140625" style="1" customWidth="1"/>
    <col min="3831" max="3831" width="14.28515625" style="1" bestFit="1" customWidth="1"/>
    <col min="3832" max="3832" width="13" style="1" bestFit="1" customWidth="1"/>
    <col min="3833" max="3834" width="9.42578125" style="1" bestFit="1" customWidth="1"/>
    <col min="3835" max="3835" width="7.7109375" style="1" bestFit="1" customWidth="1"/>
    <col min="3836" max="3838" width="7" style="1" bestFit="1" customWidth="1"/>
    <col min="3839" max="3839" width="6.28515625" style="1" customWidth="1"/>
    <col min="3840" max="3840" width="8.42578125" style="1" bestFit="1" customWidth="1"/>
    <col min="3841" max="3841" width="8.140625" style="1" bestFit="1" customWidth="1"/>
    <col min="3842" max="3842" width="9.42578125" style="1" bestFit="1" customWidth="1"/>
    <col min="3843" max="3843" width="8.42578125" style="1" bestFit="1" customWidth="1"/>
    <col min="3844" max="3844" width="7.7109375" style="1" bestFit="1" customWidth="1"/>
    <col min="3845" max="3845" width="7.42578125" style="1" bestFit="1" customWidth="1"/>
    <col min="3846" max="3847" width="9.42578125" style="1" bestFit="1" customWidth="1"/>
    <col min="3848" max="3848" width="7.7109375" style="1" bestFit="1" customWidth="1"/>
    <col min="3849" max="3849" width="7" style="1" bestFit="1" customWidth="1"/>
    <col min="3850" max="3850" width="7.42578125" style="1" customWidth="1"/>
    <col min="3851" max="3851" width="6.28515625" style="1" customWidth="1"/>
    <col min="3852" max="3852" width="7" style="1" bestFit="1" customWidth="1"/>
    <col min="3853" max="3854" width="8.28515625" style="1" bestFit="1" customWidth="1"/>
    <col min="3855" max="3855" width="9.42578125" style="1" bestFit="1" customWidth="1"/>
    <col min="3856" max="3856" width="8.42578125" style="1" bestFit="1" customWidth="1"/>
    <col min="3857" max="3857" width="8.28515625" style="1" bestFit="1" customWidth="1"/>
    <col min="3858" max="3858" width="7.42578125" style="1" bestFit="1" customWidth="1"/>
    <col min="3859" max="4084" width="11.42578125" style="1"/>
    <col min="4085" max="4085" width="24.28515625" style="1" bestFit="1" customWidth="1"/>
    <col min="4086" max="4086" width="48.140625" style="1" customWidth="1"/>
    <col min="4087" max="4087" width="14.28515625" style="1" bestFit="1" customWidth="1"/>
    <col min="4088" max="4088" width="13" style="1" bestFit="1" customWidth="1"/>
    <col min="4089" max="4090" width="9.42578125" style="1" bestFit="1" customWidth="1"/>
    <col min="4091" max="4091" width="7.7109375" style="1" bestFit="1" customWidth="1"/>
    <col min="4092" max="4094" width="7" style="1" bestFit="1" customWidth="1"/>
    <col min="4095" max="4095" width="6.28515625" style="1" customWidth="1"/>
    <col min="4096" max="4096" width="8.42578125" style="1" bestFit="1" customWidth="1"/>
    <col min="4097" max="4097" width="8.140625" style="1" bestFit="1" customWidth="1"/>
    <col min="4098" max="4098" width="9.42578125" style="1" bestFit="1" customWidth="1"/>
    <col min="4099" max="4099" width="8.42578125" style="1" bestFit="1" customWidth="1"/>
    <col min="4100" max="4100" width="7.7109375" style="1" bestFit="1" customWidth="1"/>
    <col min="4101" max="4101" width="7.42578125" style="1" bestFit="1" customWidth="1"/>
    <col min="4102" max="4103" width="9.42578125" style="1" bestFit="1" customWidth="1"/>
    <col min="4104" max="4104" width="7.7109375" style="1" bestFit="1" customWidth="1"/>
    <col min="4105" max="4105" width="7" style="1" bestFit="1" customWidth="1"/>
    <col min="4106" max="4106" width="7.42578125" style="1" customWidth="1"/>
    <col min="4107" max="4107" width="6.28515625" style="1" customWidth="1"/>
    <col min="4108" max="4108" width="7" style="1" bestFit="1" customWidth="1"/>
    <col min="4109" max="4110" width="8.28515625" style="1" bestFit="1" customWidth="1"/>
    <col min="4111" max="4111" width="9.42578125" style="1" bestFit="1" customWidth="1"/>
    <col min="4112" max="4112" width="8.42578125" style="1" bestFit="1" customWidth="1"/>
    <col min="4113" max="4113" width="8.28515625" style="1" bestFit="1" customWidth="1"/>
    <col min="4114" max="4114" width="7.42578125" style="1" bestFit="1" customWidth="1"/>
    <col min="4115" max="4340" width="11.42578125" style="1"/>
    <col min="4341" max="4341" width="24.28515625" style="1" bestFit="1" customWidth="1"/>
    <col min="4342" max="4342" width="48.140625" style="1" customWidth="1"/>
    <col min="4343" max="4343" width="14.28515625" style="1" bestFit="1" customWidth="1"/>
    <col min="4344" max="4344" width="13" style="1" bestFit="1" customWidth="1"/>
    <col min="4345" max="4346" width="9.42578125" style="1" bestFit="1" customWidth="1"/>
    <col min="4347" max="4347" width="7.7109375" style="1" bestFit="1" customWidth="1"/>
    <col min="4348" max="4350" width="7" style="1" bestFit="1" customWidth="1"/>
    <col min="4351" max="4351" width="6.28515625" style="1" customWidth="1"/>
    <col min="4352" max="4352" width="8.42578125" style="1" bestFit="1" customWidth="1"/>
    <col min="4353" max="4353" width="8.140625" style="1" bestFit="1" customWidth="1"/>
    <col min="4354" max="4354" width="9.42578125" style="1" bestFit="1" customWidth="1"/>
    <col min="4355" max="4355" width="8.42578125" style="1" bestFit="1" customWidth="1"/>
    <col min="4356" max="4356" width="7.7109375" style="1" bestFit="1" customWidth="1"/>
    <col min="4357" max="4357" width="7.42578125" style="1" bestFit="1" customWidth="1"/>
    <col min="4358" max="4359" width="9.42578125" style="1" bestFit="1" customWidth="1"/>
    <col min="4360" max="4360" width="7.7109375" style="1" bestFit="1" customWidth="1"/>
    <col min="4361" max="4361" width="7" style="1" bestFit="1" customWidth="1"/>
    <col min="4362" max="4362" width="7.42578125" style="1" customWidth="1"/>
    <col min="4363" max="4363" width="6.28515625" style="1" customWidth="1"/>
    <col min="4364" max="4364" width="7" style="1" bestFit="1" customWidth="1"/>
    <col min="4365" max="4366" width="8.28515625" style="1" bestFit="1" customWidth="1"/>
    <col min="4367" max="4367" width="9.42578125" style="1" bestFit="1" customWidth="1"/>
    <col min="4368" max="4368" width="8.42578125" style="1" bestFit="1" customWidth="1"/>
    <col min="4369" max="4369" width="8.28515625" style="1" bestFit="1" customWidth="1"/>
    <col min="4370" max="4370" width="7.42578125" style="1" bestFit="1" customWidth="1"/>
    <col min="4371" max="4596" width="11.42578125" style="1"/>
    <col min="4597" max="4597" width="24.28515625" style="1" bestFit="1" customWidth="1"/>
    <col min="4598" max="4598" width="48.140625" style="1" customWidth="1"/>
    <col min="4599" max="4599" width="14.28515625" style="1" bestFit="1" customWidth="1"/>
    <col min="4600" max="4600" width="13" style="1" bestFit="1" customWidth="1"/>
    <col min="4601" max="4602" width="9.42578125" style="1" bestFit="1" customWidth="1"/>
    <col min="4603" max="4603" width="7.7109375" style="1" bestFit="1" customWidth="1"/>
    <col min="4604" max="4606" width="7" style="1" bestFit="1" customWidth="1"/>
    <col min="4607" max="4607" width="6.28515625" style="1" customWidth="1"/>
    <col min="4608" max="4608" width="8.42578125" style="1" bestFit="1" customWidth="1"/>
    <col min="4609" max="4609" width="8.140625" style="1" bestFit="1" customWidth="1"/>
    <col min="4610" max="4610" width="9.42578125" style="1" bestFit="1" customWidth="1"/>
    <col min="4611" max="4611" width="8.42578125" style="1" bestFit="1" customWidth="1"/>
    <col min="4612" max="4612" width="7.7109375" style="1" bestFit="1" customWidth="1"/>
    <col min="4613" max="4613" width="7.42578125" style="1" bestFit="1" customWidth="1"/>
    <col min="4614" max="4615" width="9.42578125" style="1" bestFit="1" customWidth="1"/>
    <col min="4616" max="4616" width="7.7109375" style="1" bestFit="1" customWidth="1"/>
    <col min="4617" max="4617" width="7" style="1" bestFit="1" customWidth="1"/>
    <col min="4618" max="4618" width="7.42578125" style="1" customWidth="1"/>
    <col min="4619" max="4619" width="6.28515625" style="1" customWidth="1"/>
    <col min="4620" max="4620" width="7" style="1" bestFit="1" customWidth="1"/>
    <col min="4621" max="4622" width="8.28515625" style="1" bestFit="1" customWidth="1"/>
    <col min="4623" max="4623" width="9.42578125" style="1" bestFit="1" customWidth="1"/>
    <col min="4624" max="4624" width="8.42578125" style="1" bestFit="1" customWidth="1"/>
    <col min="4625" max="4625" width="8.28515625" style="1" bestFit="1" customWidth="1"/>
    <col min="4626" max="4626" width="7.42578125" style="1" bestFit="1" customWidth="1"/>
    <col min="4627" max="4852" width="11.42578125" style="1"/>
    <col min="4853" max="4853" width="24.28515625" style="1" bestFit="1" customWidth="1"/>
    <col min="4854" max="4854" width="48.140625" style="1" customWidth="1"/>
    <col min="4855" max="4855" width="14.28515625" style="1" bestFit="1" customWidth="1"/>
    <col min="4856" max="4856" width="13" style="1" bestFit="1" customWidth="1"/>
    <col min="4857" max="4858" width="9.42578125" style="1" bestFit="1" customWidth="1"/>
    <col min="4859" max="4859" width="7.7109375" style="1" bestFit="1" customWidth="1"/>
    <col min="4860" max="4862" width="7" style="1" bestFit="1" customWidth="1"/>
    <col min="4863" max="4863" width="6.28515625" style="1" customWidth="1"/>
    <col min="4864" max="4864" width="8.42578125" style="1" bestFit="1" customWidth="1"/>
    <col min="4865" max="4865" width="8.140625" style="1" bestFit="1" customWidth="1"/>
    <col min="4866" max="4866" width="9.42578125" style="1" bestFit="1" customWidth="1"/>
    <col min="4867" max="4867" width="8.42578125" style="1" bestFit="1" customWidth="1"/>
    <col min="4868" max="4868" width="7.7109375" style="1" bestFit="1" customWidth="1"/>
    <col min="4869" max="4869" width="7.42578125" style="1" bestFit="1" customWidth="1"/>
    <col min="4870" max="4871" width="9.42578125" style="1" bestFit="1" customWidth="1"/>
    <col min="4872" max="4872" width="7.7109375" style="1" bestFit="1" customWidth="1"/>
    <col min="4873" max="4873" width="7" style="1" bestFit="1" customWidth="1"/>
    <col min="4874" max="4874" width="7.42578125" style="1" customWidth="1"/>
    <col min="4875" max="4875" width="6.28515625" style="1" customWidth="1"/>
    <col min="4876" max="4876" width="7" style="1" bestFit="1" customWidth="1"/>
    <col min="4877" max="4878" width="8.28515625" style="1" bestFit="1" customWidth="1"/>
    <col min="4879" max="4879" width="9.42578125" style="1" bestFit="1" customWidth="1"/>
    <col min="4880" max="4880" width="8.42578125" style="1" bestFit="1" customWidth="1"/>
    <col min="4881" max="4881" width="8.28515625" style="1" bestFit="1" customWidth="1"/>
    <col min="4882" max="4882" width="7.42578125" style="1" bestFit="1" customWidth="1"/>
    <col min="4883" max="5108" width="11.42578125" style="1"/>
    <col min="5109" max="5109" width="24.28515625" style="1" bestFit="1" customWidth="1"/>
    <col min="5110" max="5110" width="48.140625" style="1" customWidth="1"/>
    <col min="5111" max="5111" width="14.28515625" style="1" bestFit="1" customWidth="1"/>
    <col min="5112" max="5112" width="13" style="1" bestFit="1" customWidth="1"/>
    <col min="5113" max="5114" width="9.42578125" style="1" bestFit="1" customWidth="1"/>
    <col min="5115" max="5115" width="7.7109375" style="1" bestFit="1" customWidth="1"/>
    <col min="5116" max="5118" width="7" style="1" bestFit="1" customWidth="1"/>
    <col min="5119" max="5119" width="6.28515625" style="1" customWidth="1"/>
    <col min="5120" max="5120" width="8.42578125" style="1" bestFit="1" customWidth="1"/>
    <col min="5121" max="5121" width="8.140625" style="1" bestFit="1" customWidth="1"/>
    <col min="5122" max="5122" width="9.42578125" style="1" bestFit="1" customWidth="1"/>
    <col min="5123" max="5123" width="8.42578125" style="1" bestFit="1" customWidth="1"/>
    <col min="5124" max="5124" width="7.7109375" style="1" bestFit="1" customWidth="1"/>
    <col min="5125" max="5125" width="7.42578125" style="1" bestFit="1" customWidth="1"/>
    <col min="5126" max="5127" width="9.42578125" style="1" bestFit="1" customWidth="1"/>
    <col min="5128" max="5128" width="7.7109375" style="1" bestFit="1" customWidth="1"/>
    <col min="5129" max="5129" width="7" style="1" bestFit="1" customWidth="1"/>
    <col min="5130" max="5130" width="7.42578125" style="1" customWidth="1"/>
    <col min="5131" max="5131" width="6.28515625" style="1" customWidth="1"/>
    <col min="5132" max="5132" width="7" style="1" bestFit="1" customWidth="1"/>
    <col min="5133" max="5134" width="8.28515625" style="1" bestFit="1" customWidth="1"/>
    <col min="5135" max="5135" width="9.42578125" style="1" bestFit="1" customWidth="1"/>
    <col min="5136" max="5136" width="8.42578125" style="1" bestFit="1" customWidth="1"/>
    <col min="5137" max="5137" width="8.28515625" style="1" bestFit="1" customWidth="1"/>
    <col min="5138" max="5138" width="7.42578125" style="1" bestFit="1" customWidth="1"/>
    <col min="5139" max="5364" width="11.42578125" style="1"/>
    <col min="5365" max="5365" width="24.28515625" style="1" bestFit="1" customWidth="1"/>
    <col min="5366" max="5366" width="48.140625" style="1" customWidth="1"/>
    <col min="5367" max="5367" width="14.28515625" style="1" bestFit="1" customWidth="1"/>
    <col min="5368" max="5368" width="13" style="1" bestFit="1" customWidth="1"/>
    <col min="5369" max="5370" width="9.42578125" style="1" bestFit="1" customWidth="1"/>
    <col min="5371" max="5371" width="7.7109375" style="1" bestFit="1" customWidth="1"/>
    <col min="5372" max="5374" width="7" style="1" bestFit="1" customWidth="1"/>
    <col min="5375" max="5375" width="6.28515625" style="1" customWidth="1"/>
    <col min="5376" max="5376" width="8.42578125" style="1" bestFit="1" customWidth="1"/>
    <col min="5377" max="5377" width="8.140625" style="1" bestFit="1" customWidth="1"/>
    <col min="5378" max="5378" width="9.42578125" style="1" bestFit="1" customWidth="1"/>
    <col min="5379" max="5379" width="8.42578125" style="1" bestFit="1" customWidth="1"/>
    <col min="5380" max="5380" width="7.7109375" style="1" bestFit="1" customWidth="1"/>
    <col min="5381" max="5381" width="7.42578125" style="1" bestFit="1" customWidth="1"/>
    <col min="5382" max="5383" width="9.42578125" style="1" bestFit="1" customWidth="1"/>
    <col min="5384" max="5384" width="7.7109375" style="1" bestFit="1" customWidth="1"/>
    <col min="5385" max="5385" width="7" style="1" bestFit="1" customWidth="1"/>
    <col min="5386" max="5386" width="7.42578125" style="1" customWidth="1"/>
    <col min="5387" max="5387" width="6.28515625" style="1" customWidth="1"/>
    <col min="5388" max="5388" width="7" style="1" bestFit="1" customWidth="1"/>
    <col min="5389" max="5390" width="8.28515625" style="1" bestFit="1" customWidth="1"/>
    <col min="5391" max="5391" width="9.42578125" style="1" bestFit="1" customWidth="1"/>
    <col min="5392" max="5392" width="8.42578125" style="1" bestFit="1" customWidth="1"/>
    <col min="5393" max="5393" width="8.28515625" style="1" bestFit="1" customWidth="1"/>
    <col min="5394" max="5394" width="7.42578125" style="1" bestFit="1" customWidth="1"/>
    <col min="5395" max="5620" width="11.42578125" style="1"/>
    <col min="5621" max="5621" width="24.28515625" style="1" bestFit="1" customWidth="1"/>
    <col min="5622" max="5622" width="48.140625" style="1" customWidth="1"/>
    <col min="5623" max="5623" width="14.28515625" style="1" bestFit="1" customWidth="1"/>
    <col min="5624" max="5624" width="13" style="1" bestFit="1" customWidth="1"/>
    <col min="5625" max="5626" width="9.42578125" style="1" bestFit="1" customWidth="1"/>
    <col min="5627" max="5627" width="7.7109375" style="1" bestFit="1" customWidth="1"/>
    <col min="5628" max="5630" width="7" style="1" bestFit="1" customWidth="1"/>
    <col min="5631" max="5631" width="6.28515625" style="1" customWidth="1"/>
    <col min="5632" max="5632" width="8.42578125" style="1" bestFit="1" customWidth="1"/>
    <col min="5633" max="5633" width="8.140625" style="1" bestFit="1" customWidth="1"/>
    <col min="5634" max="5634" width="9.42578125" style="1" bestFit="1" customWidth="1"/>
    <col min="5635" max="5635" width="8.42578125" style="1" bestFit="1" customWidth="1"/>
    <col min="5636" max="5636" width="7.7109375" style="1" bestFit="1" customWidth="1"/>
    <col min="5637" max="5637" width="7.42578125" style="1" bestFit="1" customWidth="1"/>
    <col min="5638" max="5639" width="9.42578125" style="1" bestFit="1" customWidth="1"/>
    <col min="5640" max="5640" width="7.7109375" style="1" bestFit="1" customWidth="1"/>
    <col min="5641" max="5641" width="7" style="1" bestFit="1" customWidth="1"/>
    <col min="5642" max="5642" width="7.42578125" style="1" customWidth="1"/>
    <col min="5643" max="5643" width="6.28515625" style="1" customWidth="1"/>
    <col min="5644" max="5644" width="7" style="1" bestFit="1" customWidth="1"/>
    <col min="5645" max="5646" width="8.28515625" style="1" bestFit="1" customWidth="1"/>
    <col min="5647" max="5647" width="9.42578125" style="1" bestFit="1" customWidth="1"/>
    <col min="5648" max="5648" width="8.42578125" style="1" bestFit="1" customWidth="1"/>
    <col min="5649" max="5649" width="8.28515625" style="1" bestFit="1" customWidth="1"/>
    <col min="5650" max="5650" width="7.42578125" style="1" bestFit="1" customWidth="1"/>
    <col min="5651" max="5876" width="11.42578125" style="1"/>
    <col min="5877" max="5877" width="24.28515625" style="1" bestFit="1" customWidth="1"/>
    <col min="5878" max="5878" width="48.140625" style="1" customWidth="1"/>
    <col min="5879" max="5879" width="14.28515625" style="1" bestFit="1" customWidth="1"/>
    <col min="5880" max="5880" width="13" style="1" bestFit="1" customWidth="1"/>
    <col min="5881" max="5882" width="9.42578125" style="1" bestFit="1" customWidth="1"/>
    <col min="5883" max="5883" width="7.7109375" style="1" bestFit="1" customWidth="1"/>
    <col min="5884" max="5886" width="7" style="1" bestFit="1" customWidth="1"/>
    <col min="5887" max="5887" width="6.28515625" style="1" customWidth="1"/>
    <col min="5888" max="5888" width="8.42578125" style="1" bestFit="1" customWidth="1"/>
    <col min="5889" max="5889" width="8.140625" style="1" bestFit="1" customWidth="1"/>
    <col min="5890" max="5890" width="9.42578125" style="1" bestFit="1" customWidth="1"/>
    <col min="5891" max="5891" width="8.42578125" style="1" bestFit="1" customWidth="1"/>
    <col min="5892" max="5892" width="7.7109375" style="1" bestFit="1" customWidth="1"/>
    <col min="5893" max="5893" width="7.42578125" style="1" bestFit="1" customWidth="1"/>
    <col min="5894" max="5895" width="9.42578125" style="1" bestFit="1" customWidth="1"/>
    <col min="5896" max="5896" width="7.7109375" style="1" bestFit="1" customWidth="1"/>
    <col min="5897" max="5897" width="7" style="1" bestFit="1" customWidth="1"/>
    <col min="5898" max="5898" width="7.42578125" style="1" customWidth="1"/>
    <col min="5899" max="5899" width="6.28515625" style="1" customWidth="1"/>
    <col min="5900" max="5900" width="7" style="1" bestFit="1" customWidth="1"/>
    <col min="5901" max="5902" width="8.28515625" style="1" bestFit="1" customWidth="1"/>
    <col min="5903" max="5903" width="9.42578125" style="1" bestFit="1" customWidth="1"/>
    <col min="5904" max="5904" width="8.42578125" style="1" bestFit="1" customWidth="1"/>
    <col min="5905" max="5905" width="8.28515625" style="1" bestFit="1" customWidth="1"/>
    <col min="5906" max="5906" width="7.42578125" style="1" bestFit="1" customWidth="1"/>
    <col min="5907" max="6132" width="11.42578125" style="1"/>
    <col min="6133" max="6133" width="24.28515625" style="1" bestFit="1" customWidth="1"/>
    <col min="6134" max="6134" width="48.140625" style="1" customWidth="1"/>
    <col min="6135" max="6135" width="14.28515625" style="1" bestFit="1" customWidth="1"/>
    <col min="6136" max="6136" width="13" style="1" bestFit="1" customWidth="1"/>
    <col min="6137" max="6138" width="9.42578125" style="1" bestFit="1" customWidth="1"/>
    <col min="6139" max="6139" width="7.7109375" style="1" bestFit="1" customWidth="1"/>
    <col min="6140" max="6142" width="7" style="1" bestFit="1" customWidth="1"/>
    <col min="6143" max="6143" width="6.28515625" style="1" customWidth="1"/>
    <col min="6144" max="6144" width="8.42578125" style="1" bestFit="1" customWidth="1"/>
    <col min="6145" max="6145" width="8.140625" style="1" bestFit="1" customWidth="1"/>
    <col min="6146" max="6146" width="9.42578125" style="1" bestFit="1" customWidth="1"/>
    <col min="6147" max="6147" width="8.42578125" style="1" bestFit="1" customWidth="1"/>
    <col min="6148" max="6148" width="7.7109375" style="1" bestFit="1" customWidth="1"/>
    <col min="6149" max="6149" width="7.42578125" style="1" bestFit="1" customWidth="1"/>
    <col min="6150" max="6151" width="9.42578125" style="1" bestFit="1" customWidth="1"/>
    <col min="6152" max="6152" width="7.7109375" style="1" bestFit="1" customWidth="1"/>
    <col min="6153" max="6153" width="7" style="1" bestFit="1" customWidth="1"/>
    <col min="6154" max="6154" width="7.42578125" style="1" customWidth="1"/>
    <col min="6155" max="6155" width="6.28515625" style="1" customWidth="1"/>
    <col min="6156" max="6156" width="7" style="1" bestFit="1" customWidth="1"/>
    <col min="6157" max="6158" width="8.28515625" style="1" bestFit="1" customWidth="1"/>
    <col min="6159" max="6159" width="9.42578125" style="1" bestFit="1" customWidth="1"/>
    <col min="6160" max="6160" width="8.42578125" style="1" bestFit="1" customWidth="1"/>
    <col min="6161" max="6161" width="8.28515625" style="1" bestFit="1" customWidth="1"/>
    <col min="6162" max="6162" width="7.42578125" style="1" bestFit="1" customWidth="1"/>
    <col min="6163" max="6388" width="11.42578125" style="1"/>
    <col min="6389" max="6389" width="24.28515625" style="1" bestFit="1" customWidth="1"/>
    <col min="6390" max="6390" width="48.140625" style="1" customWidth="1"/>
    <col min="6391" max="6391" width="14.28515625" style="1" bestFit="1" customWidth="1"/>
    <col min="6392" max="6392" width="13" style="1" bestFit="1" customWidth="1"/>
    <col min="6393" max="6394" width="9.42578125" style="1" bestFit="1" customWidth="1"/>
    <col min="6395" max="6395" width="7.7109375" style="1" bestFit="1" customWidth="1"/>
    <col min="6396" max="6398" width="7" style="1" bestFit="1" customWidth="1"/>
    <col min="6399" max="6399" width="6.28515625" style="1" customWidth="1"/>
    <col min="6400" max="6400" width="8.42578125" style="1" bestFit="1" customWidth="1"/>
    <col min="6401" max="6401" width="8.140625" style="1" bestFit="1" customWidth="1"/>
    <col min="6402" max="6402" width="9.42578125" style="1" bestFit="1" customWidth="1"/>
    <col min="6403" max="6403" width="8.42578125" style="1" bestFit="1" customWidth="1"/>
    <col min="6404" max="6404" width="7.7109375" style="1" bestFit="1" customWidth="1"/>
    <col min="6405" max="6405" width="7.42578125" style="1" bestFit="1" customWidth="1"/>
    <col min="6406" max="6407" width="9.42578125" style="1" bestFit="1" customWidth="1"/>
    <col min="6408" max="6408" width="7.7109375" style="1" bestFit="1" customWidth="1"/>
    <col min="6409" max="6409" width="7" style="1" bestFit="1" customWidth="1"/>
    <col min="6410" max="6410" width="7.42578125" style="1" customWidth="1"/>
    <col min="6411" max="6411" width="6.28515625" style="1" customWidth="1"/>
    <col min="6412" max="6412" width="7" style="1" bestFit="1" customWidth="1"/>
    <col min="6413" max="6414" width="8.28515625" style="1" bestFit="1" customWidth="1"/>
    <col min="6415" max="6415" width="9.42578125" style="1" bestFit="1" customWidth="1"/>
    <col min="6416" max="6416" width="8.42578125" style="1" bestFit="1" customWidth="1"/>
    <col min="6417" max="6417" width="8.28515625" style="1" bestFit="1" customWidth="1"/>
    <col min="6418" max="6418" width="7.42578125" style="1" bestFit="1" customWidth="1"/>
    <col min="6419" max="6644" width="11.42578125" style="1"/>
    <col min="6645" max="6645" width="24.28515625" style="1" bestFit="1" customWidth="1"/>
    <col min="6646" max="6646" width="48.140625" style="1" customWidth="1"/>
    <col min="6647" max="6647" width="14.28515625" style="1" bestFit="1" customWidth="1"/>
    <col min="6648" max="6648" width="13" style="1" bestFit="1" customWidth="1"/>
    <col min="6649" max="6650" width="9.42578125" style="1" bestFit="1" customWidth="1"/>
    <col min="6651" max="6651" width="7.7109375" style="1" bestFit="1" customWidth="1"/>
    <col min="6652" max="6654" width="7" style="1" bestFit="1" customWidth="1"/>
    <col min="6655" max="6655" width="6.28515625" style="1" customWidth="1"/>
    <col min="6656" max="6656" width="8.42578125" style="1" bestFit="1" customWidth="1"/>
    <col min="6657" max="6657" width="8.140625" style="1" bestFit="1" customWidth="1"/>
    <col min="6658" max="6658" width="9.42578125" style="1" bestFit="1" customWidth="1"/>
    <col min="6659" max="6659" width="8.42578125" style="1" bestFit="1" customWidth="1"/>
    <col min="6660" max="6660" width="7.7109375" style="1" bestFit="1" customWidth="1"/>
    <col min="6661" max="6661" width="7.42578125" style="1" bestFit="1" customWidth="1"/>
    <col min="6662" max="6663" width="9.42578125" style="1" bestFit="1" customWidth="1"/>
    <col min="6664" max="6664" width="7.7109375" style="1" bestFit="1" customWidth="1"/>
    <col min="6665" max="6665" width="7" style="1" bestFit="1" customWidth="1"/>
    <col min="6666" max="6666" width="7.42578125" style="1" customWidth="1"/>
    <col min="6667" max="6667" width="6.28515625" style="1" customWidth="1"/>
    <col min="6668" max="6668" width="7" style="1" bestFit="1" customWidth="1"/>
    <col min="6669" max="6670" width="8.28515625" style="1" bestFit="1" customWidth="1"/>
    <col min="6671" max="6671" width="9.42578125" style="1" bestFit="1" customWidth="1"/>
    <col min="6672" max="6672" width="8.42578125" style="1" bestFit="1" customWidth="1"/>
    <col min="6673" max="6673" width="8.28515625" style="1" bestFit="1" customWidth="1"/>
    <col min="6674" max="6674" width="7.42578125" style="1" bestFit="1" customWidth="1"/>
    <col min="6675" max="6900" width="11.42578125" style="1"/>
    <col min="6901" max="6901" width="24.28515625" style="1" bestFit="1" customWidth="1"/>
    <col min="6902" max="6902" width="48.140625" style="1" customWidth="1"/>
    <col min="6903" max="6903" width="14.28515625" style="1" bestFit="1" customWidth="1"/>
    <col min="6904" max="6904" width="13" style="1" bestFit="1" customWidth="1"/>
    <col min="6905" max="6906" width="9.42578125" style="1" bestFit="1" customWidth="1"/>
    <col min="6907" max="6907" width="7.7109375" style="1" bestFit="1" customWidth="1"/>
    <col min="6908" max="6910" width="7" style="1" bestFit="1" customWidth="1"/>
    <col min="6911" max="6911" width="6.28515625" style="1" customWidth="1"/>
    <col min="6912" max="6912" width="8.42578125" style="1" bestFit="1" customWidth="1"/>
    <col min="6913" max="6913" width="8.140625" style="1" bestFit="1" customWidth="1"/>
    <col min="6914" max="6914" width="9.42578125" style="1" bestFit="1" customWidth="1"/>
    <col min="6915" max="6915" width="8.42578125" style="1" bestFit="1" customWidth="1"/>
    <col min="6916" max="6916" width="7.7109375" style="1" bestFit="1" customWidth="1"/>
    <col min="6917" max="6917" width="7.42578125" style="1" bestFit="1" customWidth="1"/>
    <col min="6918" max="6919" width="9.42578125" style="1" bestFit="1" customWidth="1"/>
    <col min="6920" max="6920" width="7.7109375" style="1" bestFit="1" customWidth="1"/>
    <col min="6921" max="6921" width="7" style="1" bestFit="1" customWidth="1"/>
    <col min="6922" max="6922" width="7.42578125" style="1" customWidth="1"/>
    <col min="6923" max="6923" width="6.28515625" style="1" customWidth="1"/>
    <col min="6924" max="6924" width="7" style="1" bestFit="1" customWidth="1"/>
    <col min="6925" max="6926" width="8.28515625" style="1" bestFit="1" customWidth="1"/>
    <col min="6927" max="6927" width="9.42578125" style="1" bestFit="1" customWidth="1"/>
    <col min="6928" max="6928" width="8.42578125" style="1" bestFit="1" customWidth="1"/>
    <col min="6929" max="6929" width="8.28515625" style="1" bestFit="1" customWidth="1"/>
    <col min="6930" max="6930" width="7.42578125" style="1" bestFit="1" customWidth="1"/>
    <col min="6931" max="7156" width="11.42578125" style="1"/>
    <col min="7157" max="7157" width="24.28515625" style="1" bestFit="1" customWidth="1"/>
    <col min="7158" max="7158" width="48.140625" style="1" customWidth="1"/>
    <col min="7159" max="7159" width="14.28515625" style="1" bestFit="1" customWidth="1"/>
    <col min="7160" max="7160" width="13" style="1" bestFit="1" customWidth="1"/>
    <col min="7161" max="7162" width="9.42578125" style="1" bestFit="1" customWidth="1"/>
    <col min="7163" max="7163" width="7.7109375" style="1" bestFit="1" customWidth="1"/>
    <col min="7164" max="7166" width="7" style="1" bestFit="1" customWidth="1"/>
    <col min="7167" max="7167" width="6.28515625" style="1" customWidth="1"/>
    <col min="7168" max="7168" width="8.42578125" style="1" bestFit="1" customWidth="1"/>
    <col min="7169" max="7169" width="8.140625" style="1" bestFit="1" customWidth="1"/>
    <col min="7170" max="7170" width="9.42578125" style="1" bestFit="1" customWidth="1"/>
    <col min="7171" max="7171" width="8.42578125" style="1" bestFit="1" customWidth="1"/>
    <col min="7172" max="7172" width="7.7109375" style="1" bestFit="1" customWidth="1"/>
    <col min="7173" max="7173" width="7.42578125" style="1" bestFit="1" customWidth="1"/>
    <col min="7174" max="7175" width="9.42578125" style="1" bestFit="1" customWidth="1"/>
    <col min="7176" max="7176" width="7.7109375" style="1" bestFit="1" customWidth="1"/>
    <col min="7177" max="7177" width="7" style="1" bestFit="1" customWidth="1"/>
    <col min="7178" max="7178" width="7.42578125" style="1" customWidth="1"/>
    <col min="7179" max="7179" width="6.28515625" style="1" customWidth="1"/>
    <col min="7180" max="7180" width="7" style="1" bestFit="1" customWidth="1"/>
    <col min="7181" max="7182" width="8.28515625" style="1" bestFit="1" customWidth="1"/>
    <col min="7183" max="7183" width="9.42578125" style="1" bestFit="1" customWidth="1"/>
    <col min="7184" max="7184" width="8.42578125" style="1" bestFit="1" customWidth="1"/>
    <col min="7185" max="7185" width="8.28515625" style="1" bestFit="1" customWidth="1"/>
    <col min="7186" max="7186" width="7.42578125" style="1" bestFit="1" customWidth="1"/>
    <col min="7187" max="7412" width="11.42578125" style="1"/>
    <col min="7413" max="7413" width="24.28515625" style="1" bestFit="1" customWidth="1"/>
    <col min="7414" max="7414" width="48.140625" style="1" customWidth="1"/>
    <col min="7415" max="7415" width="14.28515625" style="1" bestFit="1" customWidth="1"/>
    <col min="7416" max="7416" width="13" style="1" bestFit="1" customWidth="1"/>
    <col min="7417" max="7418" width="9.42578125" style="1" bestFit="1" customWidth="1"/>
    <col min="7419" max="7419" width="7.7109375" style="1" bestFit="1" customWidth="1"/>
    <col min="7420" max="7422" width="7" style="1" bestFit="1" customWidth="1"/>
    <col min="7423" max="7423" width="6.28515625" style="1" customWidth="1"/>
    <col min="7424" max="7424" width="8.42578125" style="1" bestFit="1" customWidth="1"/>
    <col min="7425" max="7425" width="8.140625" style="1" bestFit="1" customWidth="1"/>
    <col min="7426" max="7426" width="9.42578125" style="1" bestFit="1" customWidth="1"/>
    <col min="7427" max="7427" width="8.42578125" style="1" bestFit="1" customWidth="1"/>
    <col min="7428" max="7428" width="7.7109375" style="1" bestFit="1" customWidth="1"/>
    <col min="7429" max="7429" width="7.42578125" style="1" bestFit="1" customWidth="1"/>
    <col min="7430" max="7431" width="9.42578125" style="1" bestFit="1" customWidth="1"/>
    <col min="7432" max="7432" width="7.7109375" style="1" bestFit="1" customWidth="1"/>
    <col min="7433" max="7433" width="7" style="1" bestFit="1" customWidth="1"/>
    <col min="7434" max="7434" width="7.42578125" style="1" customWidth="1"/>
    <col min="7435" max="7435" width="6.28515625" style="1" customWidth="1"/>
    <col min="7436" max="7436" width="7" style="1" bestFit="1" customWidth="1"/>
    <col min="7437" max="7438" width="8.28515625" style="1" bestFit="1" customWidth="1"/>
    <col min="7439" max="7439" width="9.42578125" style="1" bestFit="1" customWidth="1"/>
    <col min="7440" max="7440" width="8.42578125" style="1" bestFit="1" customWidth="1"/>
    <col min="7441" max="7441" width="8.28515625" style="1" bestFit="1" customWidth="1"/>
    <col min="7442" max="7442" width="7.42578125" style="1" bestFit="1" customWidth="1"/>
    <col min="7443" max="7668" width="11.42578125" style="1"/>
    <col min="7669" max="7669" width="24.28515625" style="1" bestFit="1" customWidth="1"/>
    <col min="7670" max="7670" width="48.140625" style="1" customWidth="1"/>
    <col min="7671" max="7671" width="14.28515625" style="1" bestFit="1" customWidth="1"/>
    <col min="7672" max="7672" width="13" style="1" bestFit="1" customWidth="1"/>
    <col min="7673" max="7674" width="9.42578125" style="1" bestFit="1" customWidth="1"/>
    <col min="7675" max="7675" width="7.7109375" style="1" bestFit="1" customWidth="1"/>
    <col min="7676" max="7678" width="7" style="1" bestFit="1" customWidth="1"/>
    <col min="7679" max="7679" width="6.28515625" style="1" customWidth="1"/>
    <col min="7680" max="7680" width="8.42578125" style="1" bestFit="1" customWidth="1"/>
    <col min="7681" max="7681" width="8.140625" style="1" bestFit="1" customWidth="1"/>
    <col min="7682" max="7682" width="9.42578125" style="1" bestFit="1" customWidth="1"/>
    <col min="7683" max="7683" width="8.42578125" style="1" bestFit="1" customWidth="1"/>
    <col min="7684" max="7684" width="7.7109375" style="1" bestFit="1" customWidth="1"/>
    <col min="7685" max="7685" width="7.42578125" style="1" bestFit="1" customWidth="1"/>
    <col min="7686" max="7687" width="9.42578125" style="1" bestFit="1" customWidth="1"/>
    <col min="7688" max="7688" width="7.7109375" style="1" bestFit="1" customWidth="1"/>
    <col min="7689" max="7689" width="7" style="1" bestFit="1" customWidth="1"/>
    <col min="7690" max="7690" width="7.42578125" style="1" customWidth="1"/>
    <col min="7691" max="7691" width="6.28515625" style="1" customWidth="1"/>
    <col min="7692" max="7692" width="7" style="1" bestFit="1" customWidth="1"/>
    <col min="7693" max="7694" width="8.28515625" style="1" bestFit="1" customWidth="1"/>
    <col min="7695" max="7695" width="9.42578125" style="1" bestFit="1" customWidth="1"/>
    <col min="7696" max="7696" width="8.42578125" style="1" bestFit="1" customWidth="1"/>
    <col min="7697" max="7697" width="8.28515625" style="1" bestFit="1" customWidth="1"/>
    <col min="7698" max="7698" width="7.42578125" style="1" bestFit="1" customWidth="1"/>
    <col min="7699" max="7924" width="11.42578125" style="1"/>
    <col min="7925" max="7925" width="24.28515625" style="1" bestFit="1" customWidth="1"/>
    <col min="7926" max="7926" width="48.140625" style="1" customWidth="1"/>
    <col min="7927" max="7927" width="14.28515625" style="1" bestFit="1" customWidth="1"/>
    <col min="7928" max="7928" width="13" style="1" bestFit="1" customWidth="1"/>
    <col min="7929" max="7930" width="9.42578125" style="1" bestFit="1" customWidth="1"/>
    <col min="7931" max="7931" width="7.7109375" style="1" bestFit="1" customWidth="1"/>
    <col min="7932" max="7934" width="7" style="1" bestFit="1" customWidth="1"/>
    <col min="7935" max="7935" width="6.28515625" style="1" customWidth="1"/>
    <col min="7936" max="7936" width="8.42578125" style="1" bestFit="1" customWidth="1"/>
    <col min="7937" max="7937" width="8.140625" style="1" bestFit="1" customWidth="1"/>
    <col min="7938" max="7938" width="9.42578125" style="1" bestFit="1" customWidth="1"/>
    <col min="7939" max="7939" width="8.42578125" style="1" bestFit="1" customWidth="1"/>
    <col min="7940" max="7940" width="7.7109375" style="1" bestFit="1" customWidth="1"/>
    <col min="7941" max="7941" width="7.42578125" style="1" bestFit="1" customWidth="1"/>
    <col min="7942" max="7943" width="9.42578125" style="1" bestFit="1" customWidth="1"/>
    <col min="7944" max="7944" width="7.7109375" style="1" bestFit="1" customWidth="1"/>
    <col min="7945" max="7945" width="7" style="1" bestFit="1" customWidth="1"/>
    <col min="7946" max="7946" width="7.42578125" style="1" customWidth="1"/>
    <col min="7947" max="7947" width="6.28515625" style="1" customWidth="1"/>
    <col min="7948" max="7948" width="7" style="1" bestFit="1" customWidth="1"/>
    <col min="7949" max="7950" width="8.28515625" style="1" bestFit="1" customWidth="1"/>
    <col min="7951" max="7951" width="9.42578125" style="1" bestFit="1" customWidth="1"/>
    <col min="7952" max="7952" width="8.42578125" style="1" bestFit="1" customWidth="1"/>
    <col min="7953" max="7953" width="8.28515625" style="1" bestFit="1" customWidth="1"/>
    <col min="7954" max="7954" width="7.42578125" style="1" bestFit="1" customWidth="1"/>
    <col min="7955" max="8180" width="11.42578125" style="1"/>
    <col min="8181" max="8181" width="24.28515625" style="1" bestFit="1" customWidth="1"/>
    <col min="8182" max="8182" width="48.140625" style="1" customWidth="1"/>
    <col min="8183" max="8183" width="14.28515625" style="1" bestFit="1" customWidth="1"/>
    <col min="8184" max="8184" width="13" style="1" bestFit="1" customWidth="1"/>
    <col min="8185" max="8186" width="9.42578125" style="1" bestFit="1" customWidth="1"/>
    <col min="8187" max="8187" width="7.7109375" style="1" bestFit="1" customWidth="1"/>
    <col min="8188" max="8190" width="7" style="1" bestFit="1" customWidth="1"/>
    <col min="8191" max="8191" width="6.28515625" style="1" customWidth="1"/>
    <col min="8192" max="8192" width="8.42578125" style="1" bestFit="1" customWidth="1"/>
    <col min="8193" max="8193" width="8.140625" style="1" bestFit="1" customWidth="1"/>
    <col min="8194" max="8194" width="9.42578125" style="1" bestFit="1" customWidth="1"/>
    <col min="8195" max="8195" width="8.42578125" style="1" bestFit="1" customWidth="1"/>
    <col min="8196" max="8196" width="7.7109375" style="1" bestFit="1" customWidth="1"/>
    <col min="8197" max="8197" width="7.42578125" style="1" bestFit="1" customWidth="1"/>
    <col min="8198" max="8199" width="9.42578125" style="1" bestFit="1" customWidth="1"/>
    <col min="8200" max="8200" width="7.7109375" style="1" bestFit="1" customWidth="1"/>
    <col min="8201" max="8201" width="7" style="1" bestFit="1" customWidth="1"/>
    <col min="8202" max="8202" width="7.42578125" style="1" customWidth="1"/>
    <col min="8203" max="8203" width="6.28515625" style="1" customWidth="1"/>
    <col min="8204" max="8204" width="7" style="1" bestFit="1" customWidth="1"/>
    <col min="8205" max="8206" width="8.28515625" style="1" bestFit="1" customWidth="1"/>
    <col min="8207" max="8207" width="9.42578125" style="1" bestFit="1" customWidth="1"/>
    <col min="8208" max="8208" width="8.42578125" style="1" bestFit="1" customWidth="1"/>
    <col min="8209" max="8209" width="8.28515625" style="1" bestFit="1" customWidth="1"/>
    <col min="8210" max="8210" width="7.42578125" style="1" bestFit="1" customWidth="1"/>
    <col min="8211" max="8436" width="11.42578125" style="1"/>
    <col min="8437" max="8437" width="24.28515625" style="1" bestFit="1" customWidth="1"/>
    <col min="8438" max="8438" width="48.140625" style="1" customWidth="1"/>
    <col min="8439" max="8439" width="14.28515625" style="1" bestFit="1" customWidth="1"/>
    <col min="8440" max="8440" width="13" style="1" bestFit="1" customWidth="1"/>
    <col min="8441" max="8442" width="9.42578125" style="1" bestFit="1" customWidth="1"/>
    <col min="8443" max="8443" width="7.7109375" style="1" bestFit="1" customWidth="1"/>
    <col min="8444" max="8446" width="7" style="1" bestFit="1" customWidth="1"/>
    <col min="8447" max="8447" width="6.28515625" style="1" customWidth="1"/>
    <col min="8448" max="8448" width="8.42578125" style="1" bestFit="1" customWidth="1"/>
    <col min="8449" max="8449" width="8.140625" style="1" bestFit="1" customWidth="1"/>
    <col min="8450" max="8450" width="9.42578125" style="1" bestFit="1" customWidth="1"/>
    <col min="8451" max="8451" width="8.42578125" style="1" bestFit="1" customWidth="1"/>
    <col min="8452" max="8452" width="7.7109375" style="1" bestFit="1" customWidth="1"/>
    <col min="8453" max="8453" width="7.42578125" style="1" bestFit="1" customWidth="1"/>
    <col min="8454" max="8455" width="9.42578125" style="1" bestFit="1" customWidth="1"/>
    <col min="8456" max="8456" width="7.7109375" style="1" bestFit="1" customWidth="1"/>
    <col min="8457" max="8457" width="7" style="1" bestFit="1" customWidth="1"/>
    <col min="8458" max="8458" width="7.42578125" style="1" customWidth="1"/>
    <col min="8459" max="8459" width="6.28515625" style="1" customWidth="1"/>
    <col min="8460" max="8460" width="7" style="1" bestFit="1" customWidth="1"/>
    <col min="8461" max="8462" width="8.28515625" style="1" bestFit="1" customWidth="1"/>
    <col min="8463" max="8463" width="9.42578125" style="1" bestFit="1" customWidth="1"/>
    <col min="8464" max="8464" width="8.42578125" style="1" bestFit="1" customWidth="1"/>
    <col min="8465" max="8465" width="8.28515625" style="1" bestFit="1" customWidth="1"/>
    <col min="8466" max="8466" width="7.42578125" style="1" bestFit="1" customWidth="1"/>
    <col min="8467" max="8692" width="11.42578125" style="1"/>
    <col min="8693" max="8693" width="24.28515625" style="1" bestFit="1" customWidth="1"/>
    <col min="8694" max="8694" width="48.140625" style="1" customWidth="1"/>
    <col min="8695" max="8695" width="14.28515625" style="1" bestFit="1" customWidth="1"/>
    <col min="8696" max="8696" width="13" style="1" bestFit="1" customWidth="1"/>
    <col min="8697" max="8698" width="9.42578125" style="1" bestFit="1" customWidth="1"/>
    <col min="8699" max="8699" width="7.7109375" style="1" bestFit="1" customWidth="1"/>
    <col min="8700" max="8702" width="7" style="1" bestFit="1" customWidth="1"/>
    <col min="8703" max="8703" width="6.28515625" style="1" customWidth="1"/>
    <col min="8704" max="8704" width="8.42578125" style="1" bestFit="1" customWidth="1"/>
    <col min="8705" max="8705" width="8.140625" style="1" bestFit="1" customWidth="1"/>
    <col min="8706" max="8706" width="9.42578125" style="1" bestFit="1" customWidth="1"/>
    <col min="8707" max="8707" width="8.42578125" style="1" bestFit="1" customWidth="1"/>
    <col min="8708" max="8708" width="7.7109375" style="1" bestFit="1" customWidth="1"/>
    <col min="8709" max="8709" width="7.42578125" style="1" bestFit="1" customWidth="1"/>
    <col min="8710" max="8711" width="9.42578125" style="1" bestFit="1" customWidth="1"/>
    <col min="8712" max="8712" width="7.7109375" style="1" bestFit="1" customWidth="1"/>
    <col min="8713" max="8713" width="7" style="1" bestFit="1" customWidth="1"/>
    <col min="8714" max="8714" width="7.42578125" style="1" customWidth="1"/>
    <col min="8715" max="8715" width="6.28515625" style="1" customWidth="1"/>
    <col min="8716" max="8716" width="7" style="1" bestFit="1" customWidth="1"/>
    <col min="8717" max="8718" width="8.28515625" style="1" bestFit="1" customWidth="1"/>
    <col min="8719" max="8719" width="9.42578125" style="1" bestFit="1" customWidth="1"/>
    <col min="8720" max="8720" width="8.42578125" style="1" bestFit="1" customWidth="1"/>
    <col min="8721" max="8721" width="8.28515625" style="1" bestFit="1" customWidth="1"/>
    <col min="8722" max="8722" width="7.42578125" style="1" bestFit="1" customWidth="1"/>
    <col min="8723" max="8948" width="11.42578125" style="1"/>
    <col min="8949" max="8949" width="24.28515625" style="1" bestFit="1" customWidth="1"/>
    <col min="8950" max="8950" width="48.140625" style="1" customWidth="1"/>
    <col min="8951" max="8951" width="14.28515625" style="1" bestFit="1" customWidth="1"/>
    <col min="8952" max="8952" width="13" style="1" bestFit="1" customWidth="1"/>
    <col min="8953" max="8954" width="9.42578125" style="1" bestFit="1" customWidth="1"/>
    <col min="8955" max="8955" width="7.7109375" style="1" bestFit="1" customWidth="1"/>
    <col min="8956" max="8958" width="7" style="1" bestFit="1" customWidth="1"/>
    <col min="8959" max="8959" width="6.28515625" style="1" customWidth="1"/>
    <col min="8960" max="8960" width="8.42578125" style="1" bestFit="1" customWidth="1"/>
    <col min="8961" max="8961" width="8.140625" style="1" bestFit="1" customWidth="1"/>
    <col min="8962" max="8962" width="9.42578125" style="1" bestFit="1" customWidth="1"/>
    <col min="8963" max="8963" width="8.42578125" style="1" bestFit="1" customWidth="1"/>
    <col min="8964" max="8964" width="7.7109375" style="1" bestFit="1" customWidth="1"/>
    <col min="8965" max="8965" width="7.42578125" style="1" bestFit="1" customWidth="1"/>
    <col min="8966" max="8967" width="9.42578125" style="1" bestFit="1" customWidth="1"/>
    <col min="8968" max="8968" width="7.7109375" style="1" bestFit="1" customWidth="1"/>
    <col min="8969" max="8969" width="7" style="1" bestFit="1" customWidth="1"/>
    <col min="8970" max="8970" width="7.42578125" style="1" customWidth="1"/>
    <col min="8971" max="8971" width="6.28515625" style="1" customWidth="1"/>
    <col min="8972" max="8972" width="7" style="1" bestFit="1" customWidth="1"/>
    <col min="8973" max="8974" width="8.28515625" style="1" bestFit="1" customWidth="1"/>
    <col min="8975" max="8975" width="9.42578125" style="1" bestFit="1" customWidth="1"/>
    <col min="8976" max="8976" width="8.42578125" style="1" bestFit="1" customWidth="1"/>
    <col min="8977" max="8977" width="8.28515625" style="1" bestFit="1" customWidth="1"/>
    <col min="8978" max="8978" width="7.42578125" style="1" bestFit="1" customWidth="1"/>
    <col min="8979" max="9204" width="11.42578125" style="1"/>
    <col min="9205" max="9205" width="24.28515625" style="1" bestFit="1" customWidth="1"/>
    <col min="9206" max="9206" width="48.140625" style="1" customWidth="1"/>
    <col min="9207" max="9207" width="14.28515625" style="1" bestFit="1" customWidth="1"/>
    <col min="9208" max="9208" width="13" style="1" bestFit="1" customWidth="1"/>
    <col min="9209" max="9210" width="9.42578125" style="1" bestFit="1" customWidth="1"/>
    <col min="9211" max="9211" width="7.7109375" style="1" bestFit="1" customWidth="1"/>
    <col min="9212" max="9214" width="7" style="1" bestFit="1" customWidth="1"/>
    <col min="9215" max="9215" width="6.28515625" style="1" customWidth="1"/>
    <col min="9216" max="9216" width="8.42578125" style="1" bestFit="1" customWidth="1"/>
    <col min="9217" max="9217" width="8.140625" style="1" bestFit="1" customWidth="1"/>
    <col min="9218" max="9218" width="9.42578125" style="1" bestFit="1" customWidth="1"/>
    <col min="9219" max="9219" width="8.42578125" style="1" bestFit="1" customWidth="1"/>
    <col min="9220" max="9220" width="7.7109375" style="1" bestFit="1" customWidth="1"/>
    <col min="9221" max="9221" width="7.42578125" style="1" bestFit="1" customWidth="1"/>
    <col min="9222" max="9223" width="9.42578125" style="1" bestFit="1" customWidth="1"/>
    <col min="9224" max="9224" width="7.7109375" style="1" bestFit="1" customWidth="1"/>
    <col min="9225" max="9225" width="7" style="1" bestFit="1" customWidth="1"/>
    <col min="9226" max="9226" width="7.42578125" style="1" customWidth="1"/>
    <col min="9227" max="9227" width="6.28515625" style="1" customWidth="1"/>
    <col min="9228" max="9228" width="7" style="1" bestFit="1" customWidth="1"/>
    <col min="9229" max="9230" width="8.28515625" style="1" bestFit="1" customWidth="1"/>
    <col min="9231" max="9231" width="9.42578125" style="1" bestFit="1" customWidth="1"/>
    <col min="9232" max="9232" width="8.42578125" style="1" bestFit="1" customWidth="1"/>
    <col min="9233" max="9233" width="8.28515625" style="1" bestFit="1" customWidth="1"/>
    <col min="9234" max="9234" width="7.42578125" style="1" bestFit="1" customWidth="1"/>
    <col min="9235" max="9460" width="11.42578125" style="1"/>
    <col min="9461" max="9461" width="24.28515625" style="1" bestFit="1" customWidth="1"/>
    <col min="9462" max="9462" width="48.140625" style="1" customWidth="1"/>
    <col min="9463" max="9463" width="14.28515625" style="1" bestFit="1" customWidth="1"/>
    <col min="9464" max="9464" width="13" style="1" bestFit="1" customWidth="1"/>
    <col min="9465" max="9466" width="9.42578125" style="1" bestFit="1" customWidth="1"/>
    <col min="9467" max="9467" width="7.7109375" style="1" bestFit="1" customWidth="1"/>
    <col min="9468" max="9470" width="7" style="1" bestFit="1" customWidth="1"/>
    <col min="9471" max="9471" width="6.28515625" style="1" customWidth="1"/>
    <col min="9472" max="9472" width="8.42578125" style="1" bestFit="1" customWidth="1"/>
    <col min="9473" max="9473" width="8.140625" style="1" bestFit="1" customWidth="1"/>
    <col min="9474" max="9474" width="9.42578125" style="1" bestFit="1" customWidth="1"/>
    <col min="9475" max="9475" width="8.42578125" style="1" bestFit="1" customWidth="1"/>
    <col min="9476" max="9476" width="7.7109375" style="1" bestFit="1" customWidth="1"/>
    <col min="9477" max="9477" width="7.42578125" style="1" bestFit="1" customWidth="1"/>
    <col min="9478" max="9479" width="9.42578125" style="1" bestFit="1" customWidth="1"/>
    <col min="9480" max="9480" width="7.7109375" style="1" bestFit="1" customWidth="1"/>
    <col min="9481" max="9481" width="7" style="1" bestFit="1" customWidth="1"/>
    <col min="9482" max="9482" width="7.42578125" style="1" customWidth="1"/>
    <col min="9483" max="9483" width="6.28515625" style="1" customWidth="1"/>
    <col min="9484" max="9484" width="7" style="1" bestFit="1" customWidth="1"/>
    <col min="9485" max="9486" width="8.28515625" style="1" bestFit="1" customWidth="1"/>
    <col min="9487" max="9487" width="9.42578125" style="1" bestFit="1" customWidth="1"/>
    <col min="9488" max="9488" width="8.42578125" style="1" bestFit="1" customWidth="1"/>
    <col min="9489" max="9489" width="8.28515625" style="1" bestFit="1" customWidth="1"/>
    <col min="9490" max="9490" width="7.42578125" style="1" bestFit="1" customWidth="1"/>
    <col min="9491" max="9716" width="11.42578125" style="1"/>
    <col min="9717" max="9717" width="24.28515625" style="1" bestFit="1" customWidth="1"/>
    <col min="9718" max="9718" width="48.140625" style="1" customWidth="1"/>
    <col min="9719" max="9719" width="14.28515625" style="1" bestFit="1" customWidth="1"/>
    <col min="9720" max="9720" width="13" style="1" bestFit="1" customWidth="1"/>
    <col min="9721" max="9722" width="9.42578125" style="1" bestFit="1" customWidth="1"/>
    <col min="9723" max="9723" width="7.7109375" style="1" bestFit="1" customWidth="1"/>
    <col min="9724" max="9726" width="7" style="1" bestFit="1" customWidth="1"/>
    <col min="9727" max="9727" width="6.28515625" style="1" customWidth="1"/>
    <col min="9728" max="9728" width="8.42578125" style="1" bestFit="1" customWidth="1"/>
    <col min="9729" max="9729" width="8.140625" style="1" bestFit="1" customWidth="1"/>
    <col min="9730" max="9730" width="9.42578125" style="1" bestFit="1" customWidth="1"/>
    <col min="9731" max="9731" width="8.42578125" style="1" bestFit="1" customWidth="1"/>
    <col min="9732" max="9732" width="7.7109375" style="1" bestFit="1" customWidth="1"/>
    <col min="9733" max="9733" width="7.42578125" style="1" bestFit="1" customWidth="1"/>
    <col min="9734" max="9735" width="9.42578125" style="1" bestFit="1" customWidth="1"/>
    <col min="9736" max="9736" width="7.7109375" style="1" bestFit="1" customWidth="1"/>
    <col min="9737" max="9737" width="7" style="1" bestFit="1" customWidth="1"/>
    <col min="9738" max="9738" width="7.42578125" style="1" customWidth="1"/>
    <col min="9739" max="9739" width="6.28515625" style="1" customWidth="1"/>
    <col min="9740" max="9740" width="7" style="1" bestFit="1" customWidth="1"/>
    <col min="9741" max="9742" width="8.28515625" style="1" bestFit="1" customWidth="1"/>
    <col min="9743" max="9743" width="9.42578125" style="1" bestFit="1" customWidth="1"/>
    <col min="9744" max="9744" width="8.42578125" style="1" bestFit="1" customWidth="1"/>
    <col min="9745" max="9745" width="8.28515625" style="1" bestFit="1" customWidth="1"/>
    <col min="9746" max="9746" width="7.42578125" style="1" bestFit="1" customWidth="1"/>
    <col min="9747" max="9972" width="11.42578125" style="1"/>
    <col min="9973" max="9973" width="24.28515625" style="1" bestFit="1" customWidth="1"/>
    <col min="9974" max="9974" width="48.140625" style="1" customWidth="1"/>
    <col min="9975" max="9975" width="14.28515625" style="1" bestFit="1" customWidth="1"/>
    <col min="9976" max="9976" width="13" style="1" bestFit="1" customWidth="1"/>
    <col min="9977" max="9978" width="9.42578125" style="1" bestFit="1" customWidth="1"/>
    <col min="9979" max="9979" width="7.7109375" style="1" bestFit="1" customWidth="1"/>
    <col min="9980" max="9982" width="7" style="1" bestFit="1" customWidth="1"/>
    <col min="9983" max="9983" width="6.28515625" style="1" customWidth="1"/>
    <col min="9984" max="9984" width="8.42578125" style="1" bestFit="1" customWidth="1"/>
    <col min="9985" max="9985" width="8.140625" style="1" bestFit="1" customWidth="1"/>
    <col min="9986" max="9986" width="9.42578125" style="1" bestFit="1" customWidth="1"/>
    <col min="9987" max="9987" width="8.42578125" style="1" bestFit="1" customWidth="1"/>
    <col min="9988" max="9988" width="7.7109375" style="1" bestFit="1" customWidth="1"/>
    <col min="9989" max="9989" width="7.42578125" style="1" bestFit="1" customWidth="1"/>
    <col min="9990" max="9991" width="9.42578125" style="1" bestFit="1" customWidth="1"/>
    <col min="9992" max="9992" width="7.7109375" style="1" bestFit="1" customWidth="1"/>
    <col min="9993" max="9993" width="7" style="1" bestFit="1" customWidth="1"/>
    <col min="9994" max="9994" width="7.42578125" style="1" customWidth="1"/>
    <col min="9995" max="9995" width="6.28515625" style="1" customWidth="1"/>
    <col min="9996" max="9996" width="7" style="1" bestFit="1" customWidth="1"/>
    <col min="9997" max="9998" width="8.28515625" style="1" bestFit="1" customWidth="1"/>
    <col min="9999" max="9999" width="9.42578125" style="1" bestFit="1" customWidth="1"/>
    <col min="10000" max="10000" width="8.42578125" style="1" bestFit="1" customWidth="1"/>
    <col min="10001" max="10001" width="8.28515625" style="1" bestFit="1" customWidth="1"/>
    <col min="10002" max="10002" width="7.42578125" style="1" bestFit="1" customWidth="1"/>
    <col min="10003" max="10228" width="11.42578125" style="1"/>
    <col min="10229" max="10229" width="24.28515625" style="1" bestFit="1" customWidth="1"/>
    <col min="10230" max="10230" width="48.140625" style="1" customWidth="1"/>
    <col min="10231" max="10231" width="14.28515625" style="1" bestFit="1" customWidth="1"/>
    <col min="10232" max="10232" width="13" style="1" bestFit="1" customWidth="1"/>
    <col min="10233" max="10234" width="9.42578125" style="1" bestFit="1" customWidth="1"/>
    <col min="10235" max="10235" width="7.7109375" style="1" bestFit="1" customWidth="1"/>
    <col min="10236" max="10238" width="7" style="1" bestFit="1" customWidth="1"/>
    <col min="10239" max="10239" width="6.28515625" style="1" customWidth="1"/>
    <col min="10240" max="10240" width="8.42578125" style="1" bestFit="1" customWidth="1"/>
    <col min="10241" max="10241" width="8.140625" style="1" bestFit="1" customWidth="1"/>
    <col min="10242" max="10242" width="9.42578125" style="1" bestFit="1" customWidth="1"/>
    <col min="10243" max="10243" width="8.42578125" style="1" bestFit="1" customWidth="1"/>
    <col min="10244" max="10244" width="7.7109375" style="1" bestFit="1" customWidth="1"/>
    <col min="10245" max="10245" width="7.42578125" style="1" bestFit="1" customWidth="1"/>
    <col min="10246" max="10247" width="9.42578125" style="1" bestFit="1" customWidth="1"/>
    <col min="10248" max="10248" width="7.7109375" style="1" bestFit="1" customWidth="1"/>
    <col min="10249" max="10249" width="7" style="1" bestFit="1" customWidth="1"/>
    <col min="10250" max="10250" width="7.42578125" style="1" customWidth="1"/>
    <col min="10251" max="10251" width="6.28515625" style="1" customWidth="1"/>
    <col min="10252" max="10252" width="7" style="1" bestFit="1" customWidth="1"/>
    <col min="10253" max="10254" width="8.28515625" style="1" bestFit="1" customWidth="1"/>
    <col min="10255" max="10255" width="9.42578125" style="1" bestFit="1" customWidth="1"/>
    <col min="10256" max="10256" width="8.42578125" style="1" bestFit="1" customWidth="1"/>
    <col min="10257" max="10257" width="8.28515625" style="1" bestFit="1" customWidth="1"/>
    <col min="10258" max="10258" width="7.42578125" style="1" bestFit="1" customWidth="1"/>
    <col min="10259" max="10484" width="11.42578125" style="1"/>
    <col min="10485" max="10485" width="24.28515625" style="1" bestFit="1" customWidth="1"/>
    <col min="10486" max="10486" width="48.140625" style="1" customWidth="1"/>
    <col min="10487" max="10487" width="14.28515625" style="1" bestFit="1" customWidth="1"/>
    <col min="10488" max="10488" width="13" style="1" bestFit="1" customWidth="1"/>
    <col min="10489" max="10490" width="9.42578125" style="1" bestFit="1" customWidth="1"/>
    <col min="10491" max="10491" width="7.7109375" style="1" bestFit="1" customWidth="1"/>
    <col min="10492" max="10494" width="7" style="1" bestFit="1" customWidth="1"/>
    <col min="10495" max="10495" width="6.28515625" style="1" customWidth="1"/>
    <col min="10496" max="10496" width="8.42578125" style="1" bestFit="1" customWidth="1"/>
    <col min="10497" max="10497" width="8.140625" style="1" bestFit="1" customWidth="1"/>
    <col min="10498" max="10498" width="9.42578125" style="1" bestFit="1" customWidth="1"/>
    <col min="10499" max="10499" width="8.42578125" style="1" bestFit="1" customWidth="1"/>
    <col min="10500" max="10500" width="7.7109375" style="1" bestFit="1" customWidth="1"/>
    <col min="10501" max="10501" width="7.42578125" style="1" bestFit="1" customWidth="1"/>
    <col min="10502" max="10503" width="9.42578125" style="1" bestFit="1" customWidth="1"/>
    <col min="10504" max="10504" width="7.7109375" style="1" bestFit="1" customWidth="1"/>
    <col min="10505" max="10505" width="7" style="1" bestFit="1" customWidth="1"/>
    <col min="10506" max="10506" width="7.42578125" style="1" customWidth="1"/>
    <col min="10507" max="10507" width="6.28515625" style="1" customWidth="1"/>
    <col min="10508" max="10508" width="7" style="1" bestFit="1" customWidth="1"/>
    <col min="10509" max="10510" width="8.28515625" style="1" bestFit="1" customWidth="1"/>
    <col min="10511" max="10511" width="9.42578125" style="1" bestFit="1" customWidth="1"/>
    <col min="10512" max="10512" width="8.42578125" style="1" bestFit="1" customWidth="1"/>
    <col min="10513" max="10513" width="8.28515625" style="1" bestFit="1" customWidth="1"/>
    <col min="10514" max="10514" width="7.42578125" style="1" bestFit="1" customWidth="1"/>
    <col min="10515" max="10740" width="11.42578125" style="1"/>
    <col min="10741" max="10741" width="24.28515625" style="1" bestFit="1" customWidth="1"/>
    <col min="10742" max="10742" width="48.140625" style="1" customWidth="1"/>
    <col min="10743" max="10743" width="14.28515625" style="1" bestFit="1" customWidth="1"/>
    <col min="10744" max="10744" width="13" style="1" bestFit="1" customWidth="1"/>
    <col min="10745" max="10746" width="9.42578125" style="1" bestFit="1" customWidth="1"/>
    <col min="10747" max="10747" width="7.7109375" style="1" bestFit="1" customWidth="1"/>
    <col min="10748" max="10750" width="7" style="1" bestFit="1" customWidth="1"/>
    <col min="10751" max="10751" width="6.28515625" style="1" customWidth="1"/>
    <col min="10752" max="10752" width="8.42578125" style="1" bestFit="1" customWidth="1"/>
    <col min="10753" max="10753" width="8.140625" style="1" bestFit="1" customWidth="1"/>
    <col min="10754" max="10754" width="9.42578125" style="1" bestFit="1" customWidth="1"/>
    <col min="10755" max="10755" width="8.42578125" style="1" bestFit="1" customWidth="1"/>
    <col min="10756" max="10756" width="7.7109375" style="1" bestFit="1" customWidth="1"/>
    <col min="10757" max="10757" width="7.42578125" style="1" bestFit="1" customWidth="1"/>
    <col min="10758" max="10759" width="9.42578125" style="1" bestFit="1" customWidth="1"/>
    <col min="10760" max="10760" width="7.7109375" style="1" bestFit="1" customWidth="1"/>
    <col min="10761" max="10761" width="7" style="1" bestFit="1" customWidth="1"/>
    <col min="10762" max="10762" width="7.42578125" style="1" customWidth="1"/>
    <col min="10763" max="10763" width="6.28515625" style="1" customWidth="1"/>
    <col min="10764" max="10764" width="7" style="1" bestFit="1" customWidth="1"/>
    <col min="10765" max="10766" width="8.28515625" style="1" bestFit="1" customWidth="1"/>
    <col min="10767" max="10767" width="9.42578125" style="1" bestFit="1" customWidth="1"/>
    <col min="10768" max="10768" width="8.42578125" style="1" bestFit="1" customWidth="1"/>
    <col min="10769" max="10769" width="8.28515625" style="1" bestFit="1" customWidth="1"/>
    <col min="10770" max="10770" width="7.42578125" style="1" bestFit="1" customWidth="1"/>
    <col min="10771" max="10996" width="11.42578125" style="1"/>
    <col min="10997" max="10997" width="24.28515625" style="1" bestFit="1" customWidth="1"/>
    <col min="10998" max="10998" width="48.140625" style="1" customWidth="1"/>
    <col min="10999" max="10999" width="14.28515625" style="1" bestFit="1" customWidth="1"/>
    <col min="11000" max="11000" width="13" style="1" bestFit="1" customWidth="1"/>
    <col min="11001" max="11002" width="9.42578125" style="1" bestFit="1" customWidth="1"/>
    <col min="11003" max="11003" width="7.7109375" style="1" bestFit="1" customWidth="1"/>
    <col min="11004" max="11006" width="7" style="1" bestFit="1" customWidth="1"/>
    <col min="11007" max="11007" width="6.28515625" style="1" customWidth="1"/>
    <col min="11008" max="11008" width="8.42578125" style="1" bestFit="1" customWidth="1"/>
    <col min="11009" max="11009" width="8.140625" style="1" bestFit="1" customWidth="1"/>
    <col min="11010" max="11010" width="9.42578125" style="1" bestFit="1" customWidth="1"/>
    <col min="11011" max="11011" width="8.42578125" style="1" bestFit="1" customWidth="1"/>
    <col min="11012" max="11012" width="7.7109375" style="1" bestFit="1" customWidth="1"/>
    <col min="11013" max="11013" width="7.42578125" style="1" bestFit="1" customWidth="1"/>
    <col min="11014" max="11015" width="9.42578125" style="1" bestFit="1" customWidth="1"/>
    <col min="11016" max="11016" width="7.7109375" style="1" bestFit="1" customWidth="1"/>
    <col min="11017" max="11017" width="7" style="1" bestFit="1" customWidth="1"/>
    <col min="11018" max="11018" width="7.42578125" style="1" customWidth="1"/>
    <col min="11019" max="11019" width="6.28515625" style="1" customWidth="1"/>
    <col min="11020" max="11020" width="7" style="1" bestFit="1" customWidth="1"/>
    <col min="11021" max="11022" width="8.28515625" style="1" bestFit="1" customWidth="1"/>
    <col min="11023" max="11023" width="9.42578125" style="1" bestFit="1" customWidth="1"/>
    <col min="11024" max="11024" width="8.42578125" style="1" bestFit="1" customWidth="1"/>
    <col min="11025" max="11025" width="8.28515625" style="1" bestFit="1" customWidth="1"/>
    <col min="11026" max="11026" width="7.42578125" style="1" bestFit="1" customWidth="1"/>
    <col min="11027" max="11252" width="11.42578125" style="1"/>
    <col min="11253" max="11253" width="24.28515625" style="1" bestFit="1" customWidth="1"/>
    <col min="11254" max="11254" width="48.140625" style="1" customWidth="1"/>
    <col min="11255" max="11255" width="14.28515625" style="1" bestFit="1" customWidth="1"/>
    <col min="11256" max="11256" width="13" style="1" bestFit="1" customWidth="1"/>
    <col min="11257" max="11258" width="9.42578125" style="1" bestFit="1" customWidth="1"/>
    <col min="11259" max="11259" width="7.7109375" style="1" bestFit="1" customWidth="1"/>
    <col min="11260" max="11262" width="7" style="1" bestFit="1" customWidth="1"/>
    <col min="11263" max="11263" width="6.28515625" style="1" customWidth="1"/>
    <col min="11264" max="11264" width="8.42578125" style="1" bestFit="1" customWidth="1"/>
    <col min="11265" max="11265" width="8.140625" style="1" bestFit="1" customWidth="1"/>
    <col min="11266" max="11266" width="9.42578125" style="1" bestFit="1" customWidth="1"/>
    <col min="11267" max="11267" width="8.42578125" style="1" bestFit="1" customWidth="1"/>
    <col min="11268" max="11268" width="7.7109375" style="1" bestFit="1" customWidth="1"/>
    <col min="11269" max="11269" width="7.42578125" style="1" bestFit="1" customWidth="1"/>
    <col min="11270" max="11271" width="9.42578125" style="1" bestFit="1" customWidth="1"/>
    <col min="11272" max="11272" width="7.7109375" style="1" bestFit="1" customWidth="1"/>
    <col min="11273" max="11273" width="7" style="1" bestFit="1" customWidth="1"/>
    <col min="11274" max="11274" width="7.42578125" style="1" customWidth="1"/>
    <col min="11275" max="11275" width="6.28515625" style="1" customWidth="1"/>
    <col min="11276" max="11276" width="7" style="1" bestFit="1" customWidth="1"/>
    <col min="11277" max="11278" width="8.28515625" style="1" bestFit="1" customWidth="1"/>
    <col min="11279" max="11279" width="9.42578125" style="1" bestFit="1" customWidth="1"/>
    <col min="11280" max="11280" width="8.42578125" style="1" bestFit="1" customWidth="1"/>
    <col min="11281" max="11281" width="8.28515625" style="1" bestFit="1" customWidth="1"/>
    <col min="11282" max="11282" width="7.42578125" style="1" bestFit="1" customWidth="1"/>
    <col min="11283" max="11508" width="11.42578125" style="1"/>
    <col min="11509" max="11509" width="24.28515625" style="1" bestFit="1" customWidth="1"/>
    <col min="11510" max="11510" width="48.140625" style="1" customWidth="1"/>
    <col min="11511" max="11511" width="14.28515625" style="1" bestFit="1" customWidth="1"/>
    <col min="11512" max="11512" width="13" style="1" bestFit="1" customWidth="1"/>
    <col min="11513" max="11514" width="9.42578125" style="1" bestFit="1" customWidth="1"/>
    <col min="11515" max="11515" width="7.7109375" style="1" bestFit="1" customWidth="1"/>
    <col min="11516" max="11518" width="7" style="1" bestFit="1" customWidth="1"/>
    <col min="11519" max="11519" width="6.28515625" style="1" customWidth="1"/>
    <col min="11520" max="11520" width="8.42578125" style="1" bestFit="1" customWidth="1"/>
    <col min="11521" max="11521" width="8.140625" style="1" bestFit="1" customWidth="1"/>
    <col min="11522" max="11522" width="9.42578125" style="1" bestFit="1" customWidth="1"/>
    <col min="11523" max="11523" width="8.42578125" style="1" bestFit="1" customWidth="1"/>
    <col min="11524" max="11524" width="7.7109375" style="1" bestFit="1" customWidth="1"/>
    <col min="11525" max="11525" width="7.42578125" style="1" bestFit="1" customWidth="1"/>
    <col min="11526" max="11527" width="9.42578125" style="1" bestFit="1" customWidth="1"/>
    <col min="11528" max="11528" width="7.7109375" style="1" bestFit="1" customWidth="1"/>
    <col min="11529" max="11529" width="7" style="1" bestFit="1" customWidth="1"/>
    <col min="11530" max="11530" width="7.42578125" style="1" customWidth="1"/>
    <col min="11531" max="11531" width="6.28515625" style="1" customWidth="1"/>
    <col min="11532" max="11532" width="7" style="1" bestFit="1" customWidth="1"/>
    <col min="11533" max="11534" width="8.28515625" style="1" bestFit="1" customWidth="1"/>
    <col min="11535" max="11535" width="9.42578125" style="1" bestFit="1" customWidth="1"/>
    <col min="11536" max="11536" width="8.42578125" style="1" bestFit="1" customWidth="1"/>
    <col min="11537" max="11537" width="8.28515625" style="1" bestFit="1" customWidth="1"/>
    <col min="11538" max="11538" width="7.42578125" style="1" bestFit="1" customWidth="1"/>
    <col min="11539" max="11764" width="11.42578125" style="1"/>
    <col min="11765" max="11765" width="24.28515625" style="1" bestFit="1" customWidth="1"/>
    <col min="11766" max="11766" width="48.140625" style="1" customWidth="1"/>
    <col min="11767" max="11767" width="14.28515625" style="1" bestFit="1" customWidth="1"/>
    <col min="11768" max="11768" width="13" style="1" bestFit="1" customWidth="1"/>
    <col min="11769" max="11770" width="9.42578125" style="1" bestFit="1" customWidth="1"/>
    <col min="11771" max="11771" width="7.7109375" style="1" bestFit="1" customWidth="1"/>
    <col min="11772" max="11774" width="7" style="1" bestFit="1" customWidth="1"/>
    <col min="11775" max="11775" width="6.28515625" style="1" customWidth="1"/>
    <col min="11776" max="11776" width="8.42578125" style="1" bestFit="1" customWidth="1"/>
    <col min="11777" max="11777" width="8.140625" style="1" bestFit="1" customWidth="1"/>
    <col min="11778" max="11778" width="9.42578125" style="1" bestFit="1" customWidth="1"/>
    <col min="11779" max="11779" width="8.42578125" style="1" bestFit="1" customWidth="1"/>
    <col min="11780" max="11780" width="7.7109375" style="1" bestFit="1" customWidth="1"/>
    <col min="11781" max="11781" width="7.42578125" style="1" bestFit="1" customWidth="1"/>
    <col min="11782" max="11783" width="9.42578125" style="1" bestFit="1" customWidth="1"/>
    <col min="11784" max="11784" width="7.7109375" style="1" bestFit="1" customWidth="1"/>
    <col min="11785" max="11785" width="7" style="1" bestFit="1" customWidth="1"/>
    <col min="11786" max="11786" width="7.42578125" style="1" customWidth="1"/>
    <col min="11787" max="11787" width="6.28515625" style="1" customWidth="1"/>
    <col min="11788" max="11788" width="7" style="1" bestFit="1" customWidth="1"/>
    <col min="11789" max="11790" width="8.28515625" style="1" bestFit="1" customWidth="1"/>
    <col min="11791" max="11791" width="9.42578125" style="1" bestFit="1" customWidth="1"/>
    <col min="11792" max="11792" width="8.42578125" style="1" bestFit="1" customWidth="1"/>
    <col min="11793" max="11793" width="8.28515625" style="1" bestFit="1" customWidth="1"/>
    <col min="11794" max="11794" width="7.42578125" style="1" bestFit="1" customWidth="1"/>
    <col min="11795" max="12020" width="11.42578125" style="1"/>
    <col min="12021" max="12021" width="24.28515625" style="1" bestFit="1" customWidth="1"/>
    <col min="12022" max="12022" width="48.140625" style="1" customWidth="1"/>
    <col min="12023" max="12023" width="14.28515625" style="1" bestFit="1" customWidth="1"/>
    <col min="12024" max="12024" width="13" style="1" bestFit="1" customWidth="1"/>
    <col min="12025" max="12026" width="9.42578125" style="1" bestFit="1" customWidth="1"/>
    <col min="12027" max="12027" width="7.7109375" style="1" bestFit="1" customWidth="1"/>
    <col min="12028" max="12030" width="7" style="1" bestFit="1" customWidth="1"/>
    <col min="12031" max="12031" width="6.28515625" style="1" customWidth="1"/>
    <col min="12032" max="12032" width="8.42578125" style="1" bestFit="1" customWidth="1"/>
    <col min="12033" max="12033" width="8.140625" style="1" bestFit="1" customWidth="1"/>
    <col min="12034" max="12034" width="9.42578125" style="1" bestFit="1" customWidth="1"/>
    <col min="12035" max="12035" width="8.42578125" style="1" bestFit="1" customWidth="1"/>
    <col min="12036" max="12036" width="7.7109375" style="1" bestFit="1" customWidth="1"/>
    <col min="12037" max="12037" width="7.42578125" style="1" bestFit="1" customWidth="1"/>
    <col min="12038" max="12039" width="9.42578125" style="1" bestFit="1" customWidth="1"/>
    <col min="12040" max="12040" width="7.7109375" style="1" bestFit="1" customWidth="1"/>
    <col min="12041" max="12041" width="7" style="1" bestFit="1" customWidth="1"/>
    <col min="12042" max="12042" width="7.42578125" style="1" customWidth="1"/>
    <col min="12043" max="12043" width="6.28515625" style="1" customWidth="1"/>
    <col min="12044" max="12044" width="7" style="1" bestFit="1" customWidth="1"/>
    <col min="12045" max="12046" width="8.28515625" style="1" bestFit="1" customWidth="1"/>
    <col min="12047" max="12047" width="9.42578125" style="1" bestFit="1" customWidth="1"/>
    <col min="12048" max="12048" width="8.42578125" style="1" bestFit="1" customWidth="1"/>
    <col min="12049" max="12049" width="8.28515625" style="1" bestFit="1" customWidth="1"/>
    <col min="12050" max="12050" width="7.42578125" style="1" bestFit="1" customWidth="1"/>
    <col min="12051" max="12276" width="11.42578125" style="1"/>
    <col min="12277" max="12277" width="24.28515625" style="1" bestFit="1" customWidth="1"/>
    <col min="12278" max="12278" width="48.140625" style="1" customWidth="1"/>
    <col min="12279" max="12279" width="14.28515625" style="1" bestFit="1" customWidth="1"/>
    <col min="12280" max="12280" width="13" style="1" bestFit="1" customWidth="1"/>
    <col min="12281" max="12282" width="9.42578125" style="1" bestFit="1" customWidth="1"/>
    <col min="12283" max="12283" width="7.7109375" style="1" bestFit="1" customWidth="1"/>
    <col min="12284" max="12286" width="7" style="1" bestFit="1" customWidth="1"/>
    <col min="12287" max="12287" width="6.28515625" style="1" customWidth="1"/>
    <col min="12288" max="12288" width="8.42578125" style="1" bestFit="1" customWidth="1"/>
    <col min="12289" max="12289" width="8.140625" style="1" bestFit="1" customWidth="1"/>
    <col min="12290" max="12290" width="9.42578125" style="1" bestFit="1" customWidth="1"/>
    <col min="12291" max="12291" width="8.42578125" style="1" bestFit="1" customWidth="1"/>
    <col min="12292" max="12292" width="7.7109375" style="1" bestFit="1" customWidth="1"/>
    <col min="12293" max="12293" width="7.42578125" style="1" bestFit="1" customWidth="1"/>
    <col min="12294" max="12295" width="9.42578125" style="1" bestFit="1" customWidth="1"/>
    <col min="12296" max="12296" width="7.7109375" style="1" bestFit="1" customWidth="1"/>
    <col min="12297" max="12297" width="7" style="1" bestFit="1" customWidth="1"/>
    <col min="12298" max="12298" width="7.42578125" style="1" customWidth="1"/>
    <col min="12299" max="12299" width="6.28515625" style="1" customWidth="1"/>
    <col min="12300" max="12300" width="7" style="1" bestFit="1" customWidth="1"/>
    <col min="12301" max="12302" width="8.28515625" style="1" bestFit="1" customWidth="1"/>
    <col min="12303" max="12303" width="9.42578125" style="1" bestFit="1" customWidth="1"/>
    <col min="12304" max="12304" width="8.42578125" style="1" bestFit="1" customWidth="1"/>
    <col min="12305" max="12305" width="8.28515625" style="1" bestFit="1" customWidth="1"/>
    <col min="12306" max="12306" width="7.42578125" style="1" bestFit="1" customWidth="1"/>
    <col min="12307" max="12532" width="11.42578125" style="1"/>
    <col min="12533" max="12533" width="24.28515625" style="1" bestFit="1" customWidth="1"/>
    <col min="12534" max="12534" width="48.140625" style="1" customWidth="1"/>
    <col min="12535" max="12535" width="14.28515625" style="1" bestFit="1" customWidth="1"/>
    <col min="12536" max="12536" width="13" style="1" bestFit="1" customWidth="1"/>
    <col min="12537" max="12538" width="9.42578125" style="1" bestFit="1" customWidth="1"/>
    <col min="12539" max="12539" width="7.7109375" style="1" bestFit="1" customWidth="1"/>
    <col min="12540" max="12542" width="7" style="1" bestFit="1" customWidth="1"/>
    <col min="12543" max="12543" width="6.28515625" style="1" customWidth="1"/>
    <col min="12544" max="12544" width="8.42578125" style="1" bestFit="1" customWidth="1"/>
    <col min="12545" max="12545" width="8.140625" style="1" bestFit="1" customWidth="1"/>
    <col min="12546" max="12546" width="9.42578125" style="1" bestFit="1" customWidth="1"/>
    <col min="12547" max="12547" width="8.42578125" style="1" bestFit="1" customWidth="1"/>
    <col min="12548" max="12548" width="7.7109375" style="1" bestFit="1" customWidth="1"/>
    <col min="12549" max="12549" width="7.42578125" style="1" bestFit="1" customWidth="1"/>
    <col min="12550" max="12551" width="9.42578125" style="1" bestFit="1" customWidth="1"/>
    <col min="12552" max="12552" width="7.7109375" style="1" bestFit="1" customWidth="1"/>
    <col min="12553" max="12553" width="7" style="1" bestFit="1" customWidth="1"/>
    <col min="12554" max="12554" width="7.42578125" style="1" customWidth="1"/>
    <col min="12555" max="12555" width="6.28515625" style="1" customWidth="1"/>
    <col min="12556" max="12556" width="7" style="1" bestFit="1" customWidth="1"/>
    <col min="12557" max="12558" width="8.28515625" style="1" bestFit="1" customWidth="1"/>
    <col min="12559" max="12559" width="9.42578125" style="1" bestFit="1" customWidth="1"/>
    <col min="12560" max="12560" width="8.42578125" style="1" bestFit="1" customWidth="1"/>
    <col min="12561" max="12561" width="8.28515625" style="1" bestFit="1" customWidth="1"/>
    <col min="12562" max="12562" width="7.42578125" style="1" bestFit="1" customWidth="1"/>
    <col min="12563" max="12788" width="11.42578125" style="1"/>
    <col min="12789" max="12789" width="24.28515625" style="1" bestFit="1" customWidth="1"/>
    <col min="12790" max="12790" width="48.140625" style="1" customWidth="1"/>
    <col min="12791" max="12791" width="14.28515625" style="1" bestFit="1" customWidth="1"/>
    <col min="12792" max="12792" width="13" style="1" bestFit="1" customWidth="1"/>
    <col min="12793" max="12794" width="9.42578125" style="1" bestFit="1" customWidth="1"/>
    <col min="12795" max="12795" width="7.7109375" style="1" bestFit="1" customWidth="1"/>
    <col min="12796" max="12798" width="7" style="1" bestFit="1" customWidth="1"/>
    <col min="12799" max="12799" width="6.28515625" style="1" customWidth="1"/>
    <col min="12800" max="12800" width="8.42578125" style="1" bestFit="1" customWidth="1"/>
    <col min="12801" max="12801" width="8.140625" style="1" bestFit="1" customWidth="1"/>
    <col min="12802" max="12802" width="9.42578125" style="1" bestFit="1" customWidth="1"/>
    <col min="12803" max="12803" width="8.42578125" style="1" bestFit="1" customWidth="1"/>
    <col min="12804" max="12804" width="7.7109375" style="1" bestFit="1" customWidth="1"/>
    <col min="12805" max="12805" width="7.42578125" style="1" bestFit="1" customWidth="1"/>
    <col min="12806" max="12807" width="9.42578125" style="1" bestFit="1" customWidth="1"/>
    <col min="12808" max="12808" width="7.7109375" style="1" bestFit="1" customWidth="1"/>
    <col min="12809" max="12809" width="7" style="1" bestFit="1" customWidth="1"/>
    <col min="12810" max="12810" width="7.42578125" style="1" customWidth="1"/>
    <col min="12811" max="12811" width="6.28515625" style="1" customWidth="1"/>
    <col min="12812" max="12812" width="7" style="1" bestFit="1" customWidth="1"/>
    <col min="12813" max="12814" width="8.28515625" style="1" bestFit="1" customWidth="1"/>
    <col min="12815" max="12815" width="9.42578125" style="1" bestFit="1" customWidth="1"/>
    <col min="12816" max="12816" width="8.42578125" style="1" bestFit="1" customWidth="1"/>
    <col min="12817" max="12817" width="8.28515625" style="1" bestFit="1" customWidth="1"/>
    <col min="12818" max="12818" width="7.42578125" style="1" bestFit="1" customWidth="1"/>
    <col min="12819" max="13044" width="11.42578125" style="1"/>
    <col min="13045" max="13045" width="24.28515625" style="1" bestFit="1" customWidth="1"/>
    <col min="13046" max="13046" width="48.140625" style="1" customWidth="1"/>
    <col min="13047" max="13047" width="14.28515625" style="1" bestFit="1" customWidth="1"/>
    <col min="13048" max="13048" width="13" style="1" bestFit="1" customWidth="1"/>
    <col min="13049" max="13050" width="9.42578125" style="1" bestFit="1" customWidth="1"/>
    <col min="13051" max="13051" width="7.7109375" style="1" bestFit="1" customWidth="1"/>
    <col min="13052" max="13054" width="7" style="1" bestFit="1" customWidth="1"/>
    <col min="13055" max="13055" width="6.28515625" style="1" customWidth="1"/>
    <col min="13056" max="13056" width="8.42578125" style="1" bestFit="1" customWidth="1"/>
    <col min="13057" max="13057" width="8.140625" style="1" bestFit="1" customWidth="1"/>
    <col min="13058" max="13058" width="9.42578125" style="1" bestFit="1" customWidth="1"/>
    <col min="13059" max="13059" width="8.42578125" style="1" bestFit="1" customWidth="1"/>
    <col min="13060" max="13060" width="7.7109375" style="1" bestFit="1" customWidth="1"/>
    <col min="13061" max="13061" width="7.42578125" style="1" bestFit="1" customWidth="1"/>
    <col min="13062" max="13063" width="9.42578125" style="1" bestFit="1" customWidth="1"/>
    <col min="13064" max="13064" width="7.7109375" style="1" bestFit="1" customWidth="1"/>
    <col min="13065" max="13065" width="7" style="1" bestFit="1" customWidth="1"/>
    <col min="13066" max="13066" width="7.42578125" style="1" customWidth="1"/>
    <col min="13067" max="13067" width="6.28515625" style="1" customWidth="1"/>
    <col min="13068" max="13068" width="7" style="1" bestFit="1" customWidth="1"/>
    <col min="13069" max="13070" width="8.28515625" style="1" bestFit="1" customWidth="1"/>
    <col min="13071" max="13071" width="9.42578125" style="1" bestFit="1" customWidth="1"/>
    <col min="13072" max="13072" width="8.42578125" style="1" bestFit="1" customWidth="1"/>
    <col min="13073" max="13073" width="8.28515625" style="1" bestFit="1" customWidth="1"/>
    <col min="13074" max="13074" width="7.42578125" style="1" bestFit="1" customWidth="1"/>
    <col min="13075" max="13300" width="11.42578125" style="1"/>
    <col min="13301" max="13301" width="24.28515625" style="1" bestFit="1" customWidth="1"/>
    <col min="13302" max="13302" width="48.140625" style="1" customWidth="1"/>
    <col min="13303" max="13303" width="14.28515625" style="1" bestFit="1" customWidth="1"/>
    <col min="13304" max="13304" width="13" style="1" bestFit="1" customWidth="1"/>
    <col min="13305" max="13306" width="9.42578125" style="1" bestFit="1" customWidth="1"/>
    <col min="13307" max="13307" width="7.7109375" style="1" bestFit="1" customWidth="1"/>
    <col min="13308" max="13310" width="7" style="1" bestFit="1" customWidth="1"/>
    <col min="13311" max="13311" width="6.28515625" style="1" customWidth="1"/>
    <col min="13312" max="13312" width="8.42578125" style="1" bestFit="1" customWidth="1"/>
    <col min="13313" max="13313" width="8.140625" style="1" bestFit="1" customWidth="1"/>
    <col min="13314" max="13314" width="9.42578125" style="1" bestFit="1" customWidth="1"/>
    <col min="13315" max="13315" width="8.42578125" style="1" bestFit="1" customWidth="1"/>
    <col min="13316" max="13316" width="7.7109375" style="1" bestFit="1" customWidth="1"/>
    <col min="13317" max="13317" width="7.42578125" style="1" bestFit="1" customWidth="1"/>
    <col min="13318" max="13319" width="9.42578125" style="1" bestFit="1" customWidth="1"/>
    <col min="13320" max="13320" width="7.7109375" style="1" bestFit="1" customWidth="1"/>
    <col min="13321" max="13321" width="7" style="1" bestFit="1" customWidth="1"/>
    <col min="13322" max="13322" width="7.42578125" style="1" customWidth="1"/>
    <col min="13323" max="13323" width="6.28515625" style="1" customWidth="1"/>
    <col min="13324" max="13324" width="7" style="1" bestFit="1" customWidth="1"/>
    <col min="13325" max="13326" width="8.28515625" style="1" bestFit="1" customWidth="1"/>
    <col min="13327" max="13327" width="9.42578125" style="1" bestFit="1" customWidth="1"/>
    <col min="13328" max="13328" width="8.42578125" style="1" bestFit="1" customWidth="1"/>
    <col min="13329" max="13329" width="8.28515625" style="1" bestFit="1" customWidth="1"/>
    <col min="13330" max="13330" width="7.42578125" style="1" bestFit="1" customWidth="1"/>
    <col min="13331" max="13556" width="11.42578125" style="1"/>
    <col min="13557" max="13557" width="24.28515625" style="1" bestFit="1" customWidth="1"/>
    <col min="13558" max="13558" width="48.140625" style="1" customWidth="1"/>
    <col min="13559" max="13559" width="14.28515625" style="1" bestFit="1" customWidth="1"/>
    <col min="13560" max="13560" width="13" style="1" bestFit="1" customWidth="1"/>
    <col min="13561" max="13562" width="9.42578125" style="1" bestFit="1" customWidth="1"/>
    <col min="13563" max="13563" width="7.7109375" style="1" bestFit="1" customWidth="1"/>
    <col min="13564" max="13566" width="7" style="1" bestFit="1" customWidth="1"/>
    <col min="13567" max="13567" width="6.28515625" style="1" customWidth="1"/>
    <col min="13568" max="13568" width="8.42578125" style="1" bestFit="1" customWidth="1"/>
    <col min="13569" max="13569" width="8.140625" style="1" bestFit="1" customWidth="1"/>
    <col min="13570" max="13570" width="9.42578125" style="1" bestFit="1" customWidth="1"/>
    <col min="13571" max="13571" width="8.42578125" style="1" bestFit="1" customWidth="1"/>
    <col min="13572" max="13572" width="7.7109375" style="1" bestFit="1" customWidth="1"/>
    <col min="13573" max="13573" width="7.42578125" style="1" bestFit="1" customWidth="1"/>
    <col min="13574" max="13575" width="9.42578125" style="1" bestFit="1" customWidth="1"/>
    <col min="13576" max="13576" width="7.7109375" style="1" bestFit="1" customWidth="1"/>
    <col min="13577" max="13577" width="7" style="1" bestFit="1" customWidth="1"/>
    <col min="13578" max="13578" width="7.42578125" style="1" customWidth="1"/>
    <col min="13579" max="13579" width="6.28515625" style="1" customWidth="1"/>
    <col min="13580" max="13580" width="7" style="1" bestFit="1" customWidth="1"/>
    <col min="13581" max="13582" width="8.28515625" style="1" bestFit="1" customWidth="1"/>
    <col min="13583" max="13583" width="9.42578125" style="1" bestFit="1" customWidth="1"/>
    <col min="13584" max="13584" width="8.42578125" style="1" bestFit="1" customWidth="1"/>
    <col min="13585" max="13585" width="8.28515625" style="1" bestFit="1" customWidth="1"/>
    <col min="13586" max="13586" width="7.42578125" style="1" bestFit="1" customWidth="1"/>
    <col min="13587" max="13812" width="11.42578125" style="1"/>
    <col min="13813" max="13813" width="24.28515625" style="1" bestFit="1" customWidth="1"/>
    <col min="13814" max="13814" width="48.140625" style="1" customWidth="1"/>
    <col min="13815" max="13815" width="14.28515625" style="1" bestFit="1" customWidth="1"/>
    <col min="13816" max="13816" width="13" style="1" bestFit="1" customWidth="1"/>
    <col min="13817" max="13818" width="9.42578125" style="1" bestFit="1" customWidth="1"/>
    <col min="13819" max="13819" width="7.7109375" style="1" bestFit="1" customWidth="1"/>
    <col min="13820" max="13822" width="7" style="1" bestFit="1" customWidth="1"/>
    <col min="13823" max="13823" width="6.28515625" style="1" customWidth="1"/>
    <col min="13824" max="13824" width="8.42578125" style="1" bestFit="1" customWidth="1"/>
    <col min="13825" max="13825" width="8.140625" style="1" bestFit="1" customWidth="1"/>
    <col min="13826" max="13826" width="9.42578125" style="1" bestFit="1" customWidth="1"/>
    <col min="13827" max="13827" width="8.42578125" style="1" bestFit="1" customWidth="1"/>
    <col min="13828" max="13828" width="7.7109375" style="1" bestFit="1" customWidth="1"/>
    <col min="13829" max="13829" width="7.42578125" style="1" bestFit="1" customWidth="1"/>
    <col min="13830" max="13831" width="9.42578125" style="1" bestFit="1" customWidth="1"/>
    <col min="13832" max="13832" width="7.7109375" style="1" bestFit="1" customWidth="1"/>
    <col min="13833" max="13833" width="7" style="1" bestFit="1" customWidth="1"/>
    <col min="13834" max="13834" width="7.42578125" style="1" customWidth="1"/>
    <col min="13835" max="13835" width="6.28515625" style="1" customWidth="1"/>
    <col min="13836" max="13836" width="7" style="1" bestFit="1" customWidth="1"/>
    <col min="13837" max="13838" width="8.28515625" style="1" bestFit="1" customWidth="1"/>
    <col min="13839" max="13839" width="9.42578125" style="1" bestFit="1" customWidth="1"/>
    <col min="13840" max="13840" width="8.42578125" style="1" bestFit="1" customWidth="1"/>
    <col min="13841" max="13841" width="8.28515625" style="1" bestFit="1" customWidth="1"/>
    <col min="13842" max="13842" width="7.42578125" style="1" bestFit="1" customWidth="1"/>
    <col min="13843" max="14068" width="11.42578125" style="1"/>
    <col min="14069" max="14069" width="24.28515625" style="1" bestFit="1" customWidth="1"/>
    <col min="14070" max="14070" width="48.140625" style="1" customWidth="1"/>
    <col min="14071" max="14071" width="14.28515625" style="1" bestFit="1" customWidth="1"/>
    <col min="14072" max="14072" width="13" style="1" bestFit="1" customWidth="1"/>
    <col min="14073" max="14074" width="9.42578125" style="1" bestFit="1" customWidth="1"/>
    <col min="14075" max="14075" width="7.7109375" style="1" bestFit="1" customWidth="1"/>
    <col min="14076" max="14078" width="7" style="1" bestFit="1" customWidth="1"/>
    <col min="14079" max="14079" width="6.28515625" style="1" customWidth="1"/>
    <col min="14080" max="14080" width="8.42578125" style="1" bestFit="1" customWidth="1"/>
    <col min="14081" max="14081" width="8.140625" style="1" bestFit="1" customWidth="1"/>
    <col min="14082" max="14082" width="9.42578125" style="1" bestFit="1" customWidth="1"/>
    <col min="14083" max="14083" width="8.42578125" style="1" bestFit="1" customWidth="1"/>
    <col min="14084" max="14084" width="7.7109375" style="1" bestFit="1" customWidth="1"/>
    <col min="14085" max="14085" width="7.42578125" style="1" bestFit="1" customWidth="1"/>
    <col min="14086" max="14087" width="9.42578125" style="1" bestFit="1" customWidth="1"/>
    <col min="14088" max="14088" width="7.7109375" style="1" bestFit="1" customWidth="1"/>
    <col min="14089" max="14089" width="7" style="1" bestFit="1" customWidth="1"/>
    <col min="14090" max="14090" width="7.42578125" style="1" customWidth="1"/>
    <col min="14091" max="14091" width="6.28515625" style="1" customWidth="1"/>
    <col min="14092" max="14092" width="7" style="1" bestFit="1" customWidth="1"/>
    <col min="14093" max="14094" width="8.28515625" style="1" bestFit="1" customWidth="1"/>
    <col min="14095" max="14095" width="9.42578125" style="1" bestFit="1" customWidth="1"/>
    <col min="14096" max="14096" width="8.42578125" style="1" bestFit="1" customWidth="1"/>
    <col min="14097" max="14097" width="8.28515625" style="1" bestFit="1" customWidth="1"/>
    <col min="14098" max="14098" width="7.42578125" style="1" bestFit="1" customWidth="1"/>
    <col min="14099" max="14324" width="11.42578125" style="1"/>
    <col min="14325" max="14325" width="24.28515625" style="1" bestFit="1" customWidth="1"/>
    <col min="14326" max="14326" width="48.140625" style="1" customWidth="1"/>
    <col min="14327" max="14327" width="14.28515625" style="1" bestFit="1" customWidth="1"/>
    <col min="14328" max="14328" width="13" style="1" bestFit="1" customWidth="1"/>
    <col min="14329" max="14330" width="9.42578125" style="1" bestFit="1" customWidth="1"/>
    <col min="14331" max="14331" width="7.7109375" style="1" bestFit="1" customWidth="1"/>
    <col min="14332" max="14334" width="7" style="1" bestFit="1" customWidth="1"/>
    <col min="14335" max="14335" width="6.28515625" style="1" customWidth="1"/>
    <col min="14336" max="14336" width="8.42578125" style="1" bestFit="1" customWidth="1"/>
    <col min="14337" max="14337" width="8.140625" style="1" bestFit="1" customWidth="1"/>
    <col min="14338" max="14338" width="9.42578125" style="1" bestFit="1" customWidth="1"/>
    <col min="14339" max="14339" width="8.42578125" style="1" bestFit="1" customWidth="1"/>
    <col min="14340" max="14340" width="7.7109375" style="1" bestFit="1" customWidth="1"/>
    <col min="14341" max="14341" width="7.42578125" style="1" bestFit="1" customWidth="1"/>
    <col min="14342" max="14343" width="9.42578125" style="1" bestFit="1" customWidth="1"/>
    <col min="14344" max="14344" width="7.7109375" style="1" bestFit="1" customWidth="1"/>
    <col min="14345" max="14345" width="7" style="1" bestFit="1" customWidth="1"/>
    <col min="14346" max="14346" width="7.42578125" style="1" customWidth="1"/>
    <col min="14347" max="14347" width="6.28515625" style="1" customWidth="1"/>
    <col min="14348" max="14348" width="7" style="1" bestFit="1" customWidth="1"/>
    <col min="14349" max="14350" width="8.28515625" style="1" bestFit="1" customWidth="1"/>
    <col min="14351" max="14351" width="9.42578125" style="1" bestFit="1" customWidth="1"/>
    <col min="14352" max="14352" width="8.42578125" style="1" bestFit="1" customWidth="1"/>
    <col min="14353" max="14353" width="8.28515625" style="1" bestFit="1" customWidth="1"/>
    <col min="14354" max="14354" width="7.42578125" style="1" bestFit="1" customWidth="1"/>
    <col min="14355" max="14580" width="11.42578125" style="1"/>
    <col min="14581" max="14581" width="24.28515625" style="1" bestFit="1" customWidth="1"/>
    <col min="14582" max="14582" width="48.140625" style="1" customWidth="1"/>
    <col min="14583" max="14583" width="14.28515625" style="1" bestFit="1" customWidth="1"/>
    <col min="14584" max="14584" width="13" style="1" bestFit="1" customWidth="1"/>
    <col min="14585" max="14586" width="9.42578125" style="1" bestFit="1" customWidth="1"/>
    <col min="14587" max="14587" width="7.7109375" style="1" bestFit="1" customWidth="1"/>
    <col min="14588" max="14590" width="7" style="1" bestFit="1" customWidth="1"/>
    <col min="14591" max="14591" width="6.28515625" style="1" customWidth="1"/>
    <col min="14592" max="14592" width="8.42578125" style="1" bestFit="1" customWidth="1"/>
    <col min="14593" max="14593" width="8.140625" style="1" bestFit="1" customWidth="1"/>
    <col min="14594" max="14594" width="9.42578125" style="1" bestFit="1" customWidth="1"/>
    <col min="14595" max="14595" width="8.42578125" style="1" bestFit="1" customWidth="1"/>
    <col min="14596" max="14596" width="7.7109375" style="1" bestFit="1" customWidth="1"/>
    <col min="14597" max="14597" width="7.42578125" style="1" bestFit="1" customWidth="1"/>
    <col min="14598" max="14599" width="9.42578125" style="1" bestFit="1" customWidth="1"/>
    <col min="14600" max="14600" width="7.7109375" style="1" bestFit="1" customWidth="1"/>
    <col min="14601" max="14601" width="7" style="1" bestFit="1" customWidth="1"/>
    <col min="14602" max="14602" width="7.42578125" style="1" customWidth="1"/>
    <col min="14603" max="14603" width="6.28515625" style="1" customWidth="1"/>
    <col min="14604" max="14604" width="7" style="1" bestFit="1" customWidth="1"/>
    <col min="14605" max="14606" width="8.28515625" style="1" bestFit="1" customWidth="1"/>
    <col min="14607" max="14607" width="9.42578125" style="1" bestFit="1" customWidth="1"/>
    <col min="14608" max="14608" width="8.42578125" style="1" bestFit="1" customWidth="1"/>
    <col min="14609" max="14609" width="8.28515625" style="1" bestFit="1" customWidth="1"/>
    <col min="14610" max="14610" width="7.42578125" style="1" bestFit="1" customWidth="1"/>
    <col min="14611" max="14836" width="11.42578125" style="1"/>
    <col min="14837" max="14837" width="24.28515625" style="1" bestFit="1" customWidth="1"/>
    <col min="14838" max="14838" width="48.140625" style="1" customWidth="1"/>
    <col min="14839" max="14839" width="14.28515625" style="1" bestFit="1" customWidth="1"/>
    <col min="14840" max="14840" width="13" style="1" bestFit="1" customWidth="1"/>
    <col min="14841" max="14842" width="9.42578125" style="1" bestFit="1" customWidth="1"/>
    <col min="14843" max="14843" width="7.7109375" style="1" bestFit="1" customWidth="1"/>
    <col min="14844" max="14846" width="7" style="1" bestFit="1" customWidth="1"/>
    <col min="14847" max="14847" width="6.28515625" style="1" customWidth="1"/>
    <col min="14848" max="14848" width="8.42578125" style="1" bestFit="1" customWidth="1"/>
    <col min="14849" max="14849" width="8.140625" style="1" bestFit="1" customWidth="1"/>
    <col min="14850" max="14850" width="9.42578125" style="1" bestFit="1" customWidth="1"/>
    <col min="14851" max="14851" width="8.42578125" style="1" bestFit="1" customWidth="1"/>
    <col min="14852" max="14852" width="7.7109375" style="1" bestFit="1" customWidth="1"/>
    <col min="14853" max="14853" width="7.42578125" style="1" bestFit="1" customWidth="1"/>
    <col min="14854" max="14855" width="9.42578125" style="1" bestFit="1" customWidth="1"/>
    <col min="14856" max="14856" width="7.7109375" style="1" bestFit="1" customWidth="1"/>
    <col min="14857" max="14857" width="7" style="1" bestFit="1" customWidth="1"/>
    <col min="14858" max="14858" width="7.42578125" style="1" customWidth="1"/>
    <col min="14859" max="14859" width="6.28515625" style="1" customWidth="1"/>
    <col min="14860" max="14860" width="7" style="1" bestFit="1" customWidth="1"/>
    <col min="14861" max="14862" width="8.28515625" style="1" bestFit="1" customWidth="1"/>
    <col min="14863" max="14863" width="9.42578125" style="1" bestFit="1" customWidth="1"/>
    <col min="14864" max="14864" width="8.42578125" style="1" bestFit="1" customWidth="1"/>
    <col min="14865" max="14865" width="8.28515625" style="1" bestFit="1" customWidth="1"/>
    <col min="14866" max="14866" width="7.42578125" style="1" bestFit="1" customWidth="1"/>
    <col min="14867" max="15092" width="11.42578125" style="1"/>
    <col min="15093" max="15093" width="24.28515625" style="1" bestFit="1" customWidth="1"/>
    <col min="15094" max="15094" width="48.140625" style="1" customWidth="1"/>
    <col min="15095" max="15095" width="14.28515625" style="1" bestFit="1" customWidth="1"/>
    <col min="15096" max="15096" width="13" style="1" bestFit="1" customWidth="1"/>
    <col min="15097" max="15098" width="9.42578125" style="1" bestFit="1" customWidth="1"/>
    <col min="15099" max="15099" width="7.7109375" style="1" bestFit="1" customWidth="1"/>
    <col min="15100" max="15102" width="7" style="1" bestFit="1" customWidth="1"/>
    <col min="15103" max="15103" width="6.28515625" style="1" customWidth="1"/>
    <col min="15104" max="15104" width="8.42578125" style="1" bestFit="1" customWidth="1"/>
    <col min="15105" max="15105" width="8.140625" style="1" bestFit="1" customWidth="1"/>
    <col min="15106" max="15106" width="9.42578125" style="1" bestFit="1" customWidth="1"/>
    <col min="15107" max="15107" width="8.42578125" style="1" bestFit="1" customWidth="1"/>
    <col min="15108" max="15108" width="7.7109375" style="1" bestFit="1" customWidth="1"/>
    <col min="15109" max="15109" width="7.42578125" style="1" bestFit="1" customWidth="1"/>
    <col min="15110" max="15111" width="9.42578125" style="1" bestFit="1" customWidth="1"/>
    <col min="15112" max="15112" width="7.7109375" style="1" bestFit="1" customWidth="1"/>
    <col min="15113" max="15113" width="7" style="1" bestFit="1" customWidth="1"/>
    <col min="15114" max="15114" width="7.42578125" style="1" customWidth="1"/>
    <col min="15115" max="15115" width="6.28515625" style="1" customWidth="1"/>
    <col min="15116" max="15116" width="7" style="1" bestFit="1" customWidth="1"/>
    <col min="15117" max="15118" width="8.28515625" style="1" bestFit="1" customWidth="1"/>
    <col min="15119" max="15119" width="9.42578125" style="1" bestFit="1" customWidth="1"/>
    <col min="15120" max="15120" width="8.42578125" style="1" bestFit="1" customWidth="1"/>
    <col min="15121" max="15121" width="8.28515625" style="1" bestFit="1" customWidth="1"/>
    <col min="15122" max="15122" width="7.42578125" style="1" bestFit="1" customWidth="1"/>
    <col min="15123" max="15348" width="11.42578125" style="1"/>
    <col min="15349" max="15349" width="24.28515625" style="1" bestFit="1" customWidth="1"/>
    <col min="15350" max="15350" width="48.140625" style="1" customWidth="1"/>
    <col min="15351" max="15351" width="14.28515625" style="1" bestFit="1" customWidth="1"/>
    <col min="15352" max="15352" width="13" style="1" bestFit="1" customWidth="1"/>
    <col min="15353" max="15354" width="9.42578125" style="1" bestFit="1" customWidth="1"/>
    <col min="15355" max="15355" width="7.7109375" style="1" bestFit="1" customWidth="1"/>
    <col min="15356" max="15358" width="7" style="1" bestFit="1" customWidth="1"/>
    <col min="15359" max="15359" width="6.28515625" style="1" customWidth="1"/>
    <col min="15360" max="15360" width="8.42578125" style="1" bestFit="1" customWidth="1"/>
    <col min="15361" max="15361" width="8.140625" style="1" bestFit="1" customWidth="1"/>
    <col min="15362" max="15362" width="9.42578125" style="1" bestFit="1" customWidth="1"/>
    <col min="15363" max="15363" width="8.42578125" style="1" bestFit="1" customWidth="1"/>
    <col min="15364" max="15364" width="7.7109375" style="1" bestFit="1" customWidth="1"/>
    <col min="15365" max="15365" width="7.42578125" style="1" bestFit="1" customWidth="1"/>
    <col min="15366" max="15367" width="9.42578125" style="1" bestFit="1" customWidth="1"/>
    <col min="15368" max="15368" width="7.7109375" style="1" bestFit="1" customWidth="1"/>
    <col min="15369" max="15369" width="7" style="1" bestFit="1" customWidth="1"/>
    <col min="15370" max="15370" width="7.42578125" style="1" customWidth="1"/>
    <col min="15371" max="15371" width="6.28515625" style="1" customWidth="1"/>
    <col min="15372" max="15372" width="7" style="1" bestFit="1" customWidth="1"/>
    <col min="15373" max="15374" width="8.28515625" style="1" bestFit="1" customWidth="1"/>
    <col min="15375" max="15375" width="9.42578125" style="1" bestFit="1" customWidth="1"/>
    <col min="15376" max="15376" width="8.42578125" style="1" bestFit="1" customWidth="1"/>
    <col min="15377" max="15377" width="8.28515625" style="1" bestFit="1" customWidth="1"/>
    <col min="15378" max="15378" width="7.42578125" style="1" bestFit="1" customWidth="1"/>
    <col min="15379" max="15604" width="11.42578125" style="1"/>
    <col min="15605" max="15605" width="24.28515625" style="1" bestFit="1" customWidth="1"/>
    <col min="15606" max="15606" width="48.140625" style="1" customWidth="1"/>
    <col min="15607" max="15607" width="14.28515625" style="1" bestFit="1" customWidth="1"/>
    <col min="15608" max="15608" width="13" style="1" bestFit="1" customWidth="1"/>
    <col min="15609" max="15610" width="9.42578125" style="1" bestFit="1" customWidth="1"/>
    <col min="15611" max="15611" width="7.7109375" style="1" bestFit="1" customWidth="1"/>
    <col min="15612" max="15614" width="7" style="1" bestFit="1" customWidth="1"/>
    <col min="15615" max="15615" width="6.28515625" style="1" customWidth="1"/>
    <col min="15616" max="15616" width="8.42578125" style="1" bestFit="1" customWidth="1"/>
    <col min="15617" max="15617" width="8.140625" style="1" bestFit="1" customWidth="1"/>
    <col min="15618" max="15618" width="9.42578125" style="1" bestFit="1" customWidth="1"/>
    <col min="15619" max="15619" width="8.42578125" style="1" bestFit="1" customWidth="1"/>
    <col min="15620" max="15620" width="7.7109375" style="1" bestFit="1" customWidth="1"/>
    <col min="15621" max="15621" width="7.42578125" style="1" bestFit="1" customWidth="1"/>
    <col min="15622" max="15623" width="9.42578125" style="1" bestFit="1" customWidth="1"/>
    <col min="15624" max="15624" width="7.7109375" style="1" bestFit="1" customWidth="1"/>
    <col min="15625" max="15625" width="7" style="1" bestFit="1" customWidth="1"/>
    <col min="15626" max="15626" width="7.42578125" style="1" customWidth="1"/>
    <col min="15627" max="15627" width="6.28515625" style="1" customWidth="1"/>
    <col min="15628" max="15628" width="7" style="1" bestFit="1" customWidth="1"/>
    <col min="15629" max="15630" width="8.28515625" style="1" bestFit="1" customWidth="1"/>
    <col min="15631" max="15631" width="9.42578125" style="1" bestFit="1" customWidth="1"/>
    <col min="15632" max="15632" width="8.42578125" style="1" bestFit="1" customWidth="1"/>
    <col min="15633" max="15633" width="8.28515625" style="1" bestFit="1" customWidth="1"/>
    <col min="15634" max="15634" width="7.42578125" style="1" bestFit="1" customWidth="1"/>
    <col min="15635" max="15860" width="11.42578125" style="1"/>
    <col min="15861" max="15861" width="24.28515625" style="1" bestFit="1" customWidth="1"/>
    <col min="15862" max="15862" width="48.140625" style="1" customWidth="1"/>
    <col min="15863" max="15863" width="14.28515625" style="1" bestFit="1" customWidth="1"/>
    <col min="15864" max="15864" width="13" style="1" bestFit="1" customWidth="1"/>
    <col min="15865" max="15866" width="9.42578125" style="1" bestFit="1" customWidth="1"/>
    <col min="15867" max="15867" width="7.7109375" style="1" bestFit="1" customWidth="1"/>
    <col min="15868" max="15870" width="7" style="1" bestFit="1" customWidth="1"/>
    <col min="15871" max="15871" width="6.28515625" style="1" customWidth="1"/>
    <col min="15872" max="15872" width="8.42578125" style="1" bestFit="1" customWidth="1"/>
    <col min="15873" max="15873" width="8.140625" style="1" bestFit="1" customWidth="1"/>
    <col min="15874" max="15874" width="9.42578125" style="1" bestFit="1" customWidth="1"/>
    <col min="15875" max="15875" width="8.42578125" style="1" bestFit="1" customWidth="1"/>
    <col min="15876" max="15876" width="7.7109375" style="1" bestFit="1" customWidth="1"/>
    <col min="15877" max="15877" width="7.42578125" style="1" bestFit="1" customWidth="1"/>
    <col min="15878" max="15879" width="9.42578125" style="1" bestFit="1" customWidth="1"/>
    <col min="15880" max="15880" width="7.7109375" style="1" bestFit="1" customWidth="1"/>
    <col min="15881" max="15881" width="7" style="1" bestFit="1" customWidth="1"/>
    <col min="15882" max="15882" width="7.42578125" style="1" customWidth="1"/>
    <col min="15883" max="15883" width="6.28515625" style="1" customWidth="1"/>
    <col min="15884" max="15884" width="7" style="1" bestFit="1" customWidth="1"/>
    <col min="15885" max="15886" width="8.28515625" style="1" bestFit="1" customWidth="1"/>
    <col min="15887" max="15887" width="9.42578125" style="1" bestFit="1" customWidth="1"/>
    <col min="15888" max="15888" width="8.42578125" style="1" bestFit="1" customWidth="1"/>
    <col min="15889" max="15889" width="8.28515625" style="1" bestFit="1" customWidth="1"/>
    <col min="15890" max="15890" width="7.42578125" style="1" bestFit="1" customWidth="1"/>
    <col min="15891" max="16116" width="11.42578125" style="1"/>
    <col min="16117" max="16117" width="24.28515625" style="1" bestFit="1" customWidth="1"/>
    <col min="16118" max="16118" width="48.140625" style="1" customWidth="1"/>
    <col min="16119" max="16119" width="14.28515625" style="1" bestFit="1" customWidth="1"/>
    <col min="16120" max="16120" width="13" style="1" bestFit="1" customWidth="1"/>
    <col min="16121" max="16122" width="9.42578125" style="1" bestFit="1" customWidth="1"/>
    <col min="16123" max="16123" width="7.7109375" style="1" bestFit="1" customWidth="1"/>
    <col min="16124" max="16126" width="7" style="1" bestFit="1" customWidth="1"/>
    <col min="16127" max="16127" width="6.28515625" style="1" customWidth="1"/>
    <col min="16128" max="16128" width="8.42578125" style="1" bestFit="1" customWidth="1"/>
    <col min="16129" max="16129" width="8.140625" style="1" bestFit="1" customWidth="1"/>
    <col min="16130" max="16130" width="9.42578125" style="1" bestFit="1" customWidth="1"/>
    <col min="16131" max="16131" width="8.42578125" style="1" bestFit="1" customWidth="1"/>
    <col min="16132" max="16132" width="7.7109375" style="1" bestFit="1" customWidth="1"/>
    <col min="16133" max="16133" width="7.42578125" style="1" bestFit="1" customWidth="1"/>
    <col min="16134" max="16135" width="9.42578125" style="1" bestFit="1" customWidth="1"/>
    <col min="16136" max="16136" width="7.7109375" style="1" bestFit="1" customWidth="1"/>
    <col min="16137" max="16137" width="7" style="1" bestFit="1" customWidth="1"/>
    <col min="16138" max="16138" width="7.42578125" style="1" customWidth="1"/>
    <col min="16139" max="16139" width="6.28515625" style="1" customWidth="1"/>
    <col min="16140" max="16140" width="7" style="1" bestFit="1" customWidth="1"/>
    <col min="16141" max="16142" width="8.28515625" style="1" bestFit="1" customWidth="1"/>
    <col min="16143" max="16143" width="9.42578125" style="1" bestFit="1" customWidth="1"/>
    <col min="16144" max="16144" width="8.42578125" style="1" bestFit="1" customWidth="1"/>
    <col min="16145" max="16145" width="8.28515625" style="1" bestFit="1" customWidth="1"/>
    <col min="16146" max="16146" width="7.42578125" style="1" bestFit="1" customWidth="1"/>
    <col min="16147" max="16384" width="11.42578125" style="1"/>
  </cols>
  <sheetData>
    <row r="1" spans="1:18" ht="73.5" customHeight="1" thickBot="1" x14ac:dyDescent="0.3">
      <c r="A1" s="523" t="s">
        <v>0</v>
      </c>
      <c r="B1" s="526" t="s">
        <v>1</v>
      </c>
      <c r="C1" s="526" t="s">
        <v>2</v>
      </c>
      <c r="D1" s="528" t="s">
        <v>3</v>
      </c>
      <c r="E1" s="539" t="s">
        <v>234</v>
      </c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</row>
    <row r="2" spans="1:18" ht="15" customHeight="1" x14ac:dyDescent="0.25">
      <c r="A2" s="524"/>
      <c r="B2" s="527"/>
      <c r="C2" s="428"/>
      <c r="D2" s="529"/>
      <c r="E2" s="531" t="s">
        <v>5</v>
      </c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1" t="s">
        <v>6</v>
      </c>
    </row>
    <row r="3" spans="1:18" ht="15" customHeight="1" x14ac:dyDescent="0.25">
      <c r="A3" s="524"/>
      <c r="B3" s="527"/>
      <c r="C3" s="428"/>
      <c r="D3" s="529"/>
      <c r="E3" s="533"/>
      <c r="F3" s="534"/>
      <c r="G3" s="534"/>
      <c r="H3" s="534"/>
      <c r="I3" s="534"/>
      <c r="J3" s="534"/>
      <c r="K3" s="534"/>
      <c r="L3" s="534"/>
      <c r="M3" s="534"/>
      <c r="N3" s="534"/>
      <c r="O3" s="534"/>
      <c r="P3" s="534"/>
      <c r="Q3" s="534"/>
      <c r="R3" s="533"/>
    </row>
    <row r="4" spans="1:18" ht="15" customHeight="1" x14ac:dyDescent="0.25">
      <c r="A4" s="524"/>
      <c r="B4" s="527"/>
      <c r="C4" s="428"/>
      <c r="D4" s="529"/>
      <c r="E4" s="533"/>
      <c r="F4" s="534"/>
      <c r="G4" s="534"/>
      <c r="H4" s="534"/>
      <c r="I4" s="534"/>
      <c r="J4" s="534"/>
      <c r="K4" s="534"/>
      <c r="L4" s="534"/>
      <c r="M4" s="534"/>
      <c r="N4" s="534"/>
      <c r="O4" s="534"/>
      <c r="P4" s="534"/>
      <c r="Q4" s="534"/>
      <c r="R4" s="533"/>
    </row>
    <row r="5" spans="1:18" ht="15" customHeight="1" x14ac:dyDescent="0.25">
      <c r="A5" s="524"/>
      <c r="B5" s="527"/>
      <c r="C5" s="428"/>
      <c r="D5" s="529"/>
      <c r="E5" s="533"/>
      <c r="F5" s="534"/>
      <c r="G5" s="534"/>
      <c r="H5" s="534"/>
      <c r="I5" s="534"/>
      <c r="J5" s="534"/>
      <c r="K5" s="534"/>
      <c r="L5" s="534"/>
      <c r="M5" s="534"/>
      <c r="N5" s="534"/>
      <c r="O5" s="534"/>
      <c r="P5" s="534"/>
      <c r="Q5" s="534"/>
      <c r="R5" s="533"/>
    </row>
    <row r="6" spans="1:18" ht="15" customHeight="1" x14ac:dyDescent="0.25">
      <c r="A6" s="524"/>
      <c r="B6" s="527"/>
      <c r="C6" s="428"/>
      <c r="D6" s="529"/>
      <c r="E6" s="533"/>
      <c r="F6" s="534"/>
      <c r="G6" s="534"/>
      <c r="H6" s="534"/>
      <c r="I6" s="534"/>
      <c r="J6" s="534"/>
      <c r="K6" s="534"/>
      <c r="L6" s="534"/>
      <c r="M6" s="534"/>
      <c r="N6" s="534"/>
      <c r="O6" s="534"/>
      <c r="P6" s="534"/>
      <c r="Q6" s="534"/>
      <c r="R6" s="533"/>
    </row>
    <row r="7" spans="1:18" ht="15" customHeight="1" x14ac:dyDescent="0.25">
      <c r="A7" s="524"/>
      <c r="B7" s="527"/>
      <c r="C7" s="428"/>
      <c r="D7" s="529"/>
      <c r="E7" s="533"/>
      <c r="F7" s="534"/>
      <c r="G7" s="534"/>
      <c r="H7" s="534"/>
      <c r="I7" s="534"/>
      <c r="J7" s="534"/>
      <c r="K7" s="534"/>
      <c r="L7" s="534"/>
      <c r="M7" s="534"/>
      <c r="N7" s="534"/>
      <c r="O7" s="534"/>
      <c r="P7" s="534"/>
      <c r="Q7" s="534"/>
      <c r="R7" s="533"/>
    </row>
    <row r="8" spans="1:18" ht="15" customHeight="1" x14ac:dyDescent="0.25">
      <c r="A8" s="524"/>
      <c r="B8" s="527"/>
      <c r="C8" s="428"/>
      <c r="D8" s="529"/>
      <c r="E8" s="533"/>
      <c r="F8" s="534"/>
      <c r="G8" s="534"/>
      <c r="H8" s="534"/>
      <c r="I8" s="534"/>
      <c r="J8" s="534"/>
      <c r="K8" s="534"/>
      <c r="L8" s="534"/>
      <c r="M8" s="534"/>
      <c r="N8" s="534"/>
      <c r="O8" s="534"/>
      <c r="P8" s="534"/>
      <c r="Q8" s="534"/>
      <c r="R8" s="533"/>
    </row>
    <row r="9" spans="1:18" ht="15.75" customHeight="1" thickBot="1" x14ac:dyDescent="0.3">
      <c r="A9" s="524"/>
      <c r="B9" s="527"/>
      <c r="C9" s="428"/>
      <c r="D9" s="529"/>
      <c r="E9" s="535"/>
      <c r="F9" s="536"/>
      <c r="G9" s="536"/>
      <c r="H9" s="536"/>
      <c r="I9" s="536"/>
      <c r="J9" s="536"/>
      <c r="K9" s="536"/>
      <c r="L9" s="536"/>
      <c r="M9" s="536"/>
      <c r="N9" s="536"/>
      <c r="O9" s="536"/>
      <c r="P9" s="536"/>
      <c r="Q9" s="536"/>
      <c r="R9" s="535"/>
    </row>
    <row r="10" spans="1:18" ht="57.75" customHeight="1" thickBot="1" x14ac:dyDescent="0.3">
      <c r="A10" s="525"/>
      <c r="B10" s="429"/>
      <c r="C10" s="428"/>
      <c r="D10" s="530"/>
      <c r="E10" s="537" t="s">
        <v>235</v>
      </c>
      <c r="F10" s="537"/>
      <c r="G10" s="537"/>
      <c r="H10" s="537"/>
      <c r="I10" s="537"/>
      <c r="J10" s="537"/>
      <c r="K10" s="537"/>
      <c r="L10" s="537"/>
      <c r="M10" s="537"/>
      <c r="N10" s="537"/>
      <c r="O10" s="537"/>
      <c r="P10" s="537"/>
      <c r="Q10" s="537"/>
      <c r="R10" s="538" t="s">
        <v>236</v>
      </c>
    </row>
    <row r="11" spans="1:18" ht="22.5" customHeight="1" x14ac:dyDescent="0.25">
      <c r="A11" s="178"/>
      <c r="B11" s="179"/>
      <c r="C11" s="428"/>
      <c r="D11" s="179" t="s">
        <v>7</v>
      </c>
      <c r="E11" s="180" t="s">
        <v>8</v>
      </c>
      <c r="F11" s="180" t="s">
        <v>9</v>
      </c>
      <c r="G11" s="179" t="s">
        <v>10</v>
      </c>
      <c r="H11" s="179" t="s">
        <v>11</v>
      </c>
      <c r="I11" s="179" t="s">
        <v>12</v>
      </c>
      <c r="J11" s="179" t="s">
        <v>13</v>
      </c>
      <c r="K11" s="179" t="s">
        <v>14</v>
      </c>
      <c r="L11" s="179" t="s">
        <v>15</v>
      </c>
      <c r="M11" s="179" t="s">
        <v>16</v>
      </c>
      <c r="N11" s="179" t="s">
        <v>17</v>
      </c>
      <c r="O11" s="179" t="s">
        <v>18</v>
      </c>
      <c r="P11" s="179" t="s">
        <v>19</v>
      </c>
      <c r="Q11" s="179" t="s">
        <v>20</v>
      </c>
      <c r="R11" s="527"/>
    </row>
    <row r="12" spans="1:18" ht="15.75" customHeight="1" x14ac:dyDescent="0.25">
      <c r="A12" s="137" t="s">
        <v>21</v>
      </c>
      <c r="B12" s="119" t="s">
        <v>22</v>
      </c>
      <c r="C12" s="119"/>
      <c r="D12" s="119"/>
      <c r="E12" s="148">
        <v>20</v>
      </c>
      <c r="F12" s="148">
        <v>10</v>
      </c>
      <c r="G12" s="148">
        <v>9</v>
      </c>
      <c r="H12" s="148">
        <v>10</v>
      </c>
      <c r="I12" s="148">
        <v>42</v>
      </c>
      <c r="J12" s="148">
        <v>16</v>
      </c>
      <c r="K12" s="148">
        <v>5</v>
      </c>
      <c r="L12" s="148">
        <v>26</v>
      </c>
      <c r="M12" s="148">
        <v>4</v>
      </c>
      <c r="N12" s="148">
        <v>22</v>
      </c>
      <c r="O12" s="148"/>
      <c r="P12" s="148"/>
      <c r="Q12" s="81">
        <f t="shared" ref="Q12:Q25" si="0">SUM(E12:P12)</f>
        <v>164</v>
      </c>
      <c r="R12" s="148"/>
    </row>
    <row r="13" spans="1:18" ht="15.75" customHeight="1" x14ac:dyDescent="0.25">
      <c r="A13" s="137" t="s">
        <v>21</v>
      </c>
      <c r="B13" s="119" t="s">
        <v>23</v>
      </c>
      <c r="C13" s="119"/>
      <c r="D13" s="119"/>
      <c r="E13" s="148">
        <v>1</v>
      </c>
      <c r="F13" s="148">
        <v>6</v>
      </c>
      <c r="G13" s="148">
        <v>2</v>
      </c>
      <c r="H13" s="148">
        <v>33</v>
      </c>
      <c r="I13" s="148">
        <v>22</v>
      </c>
      <c r="J13" s="148">
        <v>7</v>
      </c>
      <c r="K13" s="148">
        <v>1</v>
      </c>
      <c r="L13" s="148">
        <v>13</v>
      </c>
      <c r="M13" s="148">
        <v>4</v>
      </c>
      <c r="N13" s="148">
        <v>2</v>
      </c>
      <c r="O13" s="148"/>
      <c r="P13" s="148"/>
      <c r="Q13" s="81">
        <f t="shared" si="0"/>
        <v>91</v>
      </c>
      <c r="R13" s="148"/>
    </row>
    <row r="14" spans="1:18" ht="15.75" customHeight="1" x14ac:dyDescent="0.25">
      <c r="A14" s="137" t="s">
        <v>21</v>
      </c>
      <c r="B14" s="119" t="s">
        <v>24</v>
      </c>
      <c r="C14" s="119"/>
      <c r="D14" s="119"/>
      <c r="E14" s="148">
        <v>4</v>
      </c>
      <c r="F14" s="148">
        <v>9</v>
      </c>
      <c r="G14" s="148">
        <v>9</v>
      </c>
      <c r="H14" s="148">
        <v>9</v>
      </c>
      <c r="I14" s="148">
        <v>6</v>
      </c>
      <c r="J14" s="148">
        <v>5</v>
      </c>
      <c r="K14" s="148">
        <v>3</v>
      </c>
      <c r="L14" s="148">
        <v>10</v>
      </c>
      <c r="M14" s="148">
        <v>2</v>
      </c>
      <c r="N14" s="148">
        <v>5</v>
      </c>
      <c r="O14" s="148"/>
      <c r="P14" s="148"/>
      <c r="Q14" s="81">
        <f t="shared" si="0"/>
        <v>62</v>
      </c>
      <c r="R14" s="148"/>
    </row>
    <row r="15" spans="1:18" ht="15.75" customHeight="1" x14ac:dyDescent="0.25">
      <c r="A15" s="137" t="s">
        <v>21</v>
      </c>
      <c r="B15" s="119" t="s">
        <v>25</v>
      </c>
      <c r="C15" s="119"/>
      <c r="D15" s="119"/>
      <c r="E15" s="148">
        <v>16</v>
      </c>
      <c r="F15" s="148">
        <v>10</v>
      </c>
      <c r="G15" s="148">
        <v>17</v>
      </c>
      <c r="H15" s="148">
        <v>34</v>
      </c>
      <c r="I15" s="148">
        <v>23</v>
      </c>
      <c r="J15" s="148">
        <v>29</v>
      </c>
      <c r="K15" s="148">
        <v>26</v>
      </c>
      <c r="L15" s="148">
        <v>22</v>
      </c>
      <c r="M15" s="148">
        <v>10</v>
      </c>
      <c r="N15" s="148">
        <v>14</v>
      </c>
      <c r="O15" s="148"/>
      <c r="P15" s="148"/>
      <c r="Q15" s="81">
        <f t="shared" si="0"/>
        <v>201</v>
      </c>
      <c r="R15" s="148"/>
    </row>
    <row r="16" spans="1:18" ht="15.75" customHeight="1" x14ac:dyDescent="0.25">
      <c r="A16" s="137" t="s">
        <v>21</v>
      </c>
      <c r="B16" s="119" t="s">
        <v>26</v>
      </c>
      <c r="C16" s="123"/>
      <c r="D16" s="119"/>
      <c r="E16" s="148">
        <v>4</v>
      </c>
      <c r="F16" s="148">
        <v>4</v>
      </c>
      <c r="G16" s="148">
        <v>4</v>
      </c>
      <c r="H16" s="148">
        <v>30</v>
      </c>
      <c r="I16" s="148">
        <v>38</v>
      </c>
      <c r="J16" s="148">
        <v>38</v>
      </c>
      <c r="K16" s="148">
        <v>3</v>
      </c>
      <c r="L16" s="148">
        <v>5</v>
      </c>
      <c r="M16" s="148">
        <v>3</v>
      </c>
      <c r="N16" s="148">
        <v>2</v>
      </c>
      <c r="O16" s="148"/>
      <c r="P16" s="148"/>
      <c r="Q16" s="81">
        <f t="shared" si="0"/>
        <v>131</v>
      </c>
      <c r="R16" s="148"/>
    </row>
    <row r="17" spans="1:19" ht="15.75" customHeight="1" x14ac:dyDescent="0.25">
      <c r="A17" s="137" t="s">
        <v>21</v>
      </c>
      <c r="B17" s="119" t="s">
        <v>27</v>
      </c>
      <c r="C17" s="119"/>
      <c r="D17" s="119"/>
      <c r="E17" s="148">
        <v>10</v>
      </c>
      <c r="F17" s="148">
        <v>15</v>
      </c>
      <c r="G17" s="148">
        <v>19</v>
      </c>
      <c r="H17" s="148">
        <v>10</v>
      </c>
      <c r="I17" s="148">
        <v>18</v>
      </c>
      <c r="J17" s="148">
        <v>19</v>
      </c>
      <c r="K17" s="148">
        <v>8</v>
      </c>
      <c r="L17" s="148">
        <v>17</v>
      </c>
      <c r="M17" s="148">
        <v>9</v>
      </c>
      <c r="N17" s="148">
        <v>5</v>
      </c>
      <c r="O17" s="148"/>
      <c r="P17" s="148"/>
      <c r="Q17" s="81">
        <f t="shared" si="0"/>
        <v>130</v>
      </c>
      <c r="R17" s="148"/>
    </row>
    <row r="18" spans="1:19" ht="15.75" customHeight="1" x14ac:dyDescent="0.25">
      <c r="A18" s="137" t="s">
        <v>21</v>
      </c>
      <c r="B18" s="119" t="s">
        <v>28</v>
      </c>
      <c r="C18" s="119"/>
      <c r="D18" s="119"/>
      <c r="E18" s="148">
        <v>1</v>
      </c>
      <c r="F18" s="148">
        <v>0</v>
      </c>
      <c r="G18" s="148">
        <v>0</v>
      </c>
      <c r="H18" s="148">
        <v>0</v>
      </c>
      <c r="I18" s="148">
        <v>0</v>
      </c>
      <c r="J18" s="148"/>
      <c r="K18" s="148">
        <v>1</v>
      </c>
      <c r="L18" s="148">
        <v>0</v>
      </c>
      <c r="M18" s="148">
        <v>0</v>
      </c>
      <c r="N18" s="148">
        <v>0</v>
      </c>
      <c r="O18" s="148"/>
      <c r="P18" s="148"/>
      <c r="Q18" s="81">
        <f t="shared" si="0"/>
        <v>2</v>
      </c>
      <c r="R18" s="148"/>
    </row>
    <row r="19" spans="1:19" ht="15.75" customHeight="1" x14ac:dyDescent="0.25">
      <c r="A19" s="137" t="s">
        <v>21</v>
      </c>
      <c r="B19" s="119" t="s">
        <v>29</v>
      </c>
      <c r="C19" s="119"/>
      <c r="D19" s="119"/>
      <c r="E19" s="148">
        <v>0</v>
      </c>
      <c r="F19" s="148">
        <v>0</v>
      </c>
      <c r="G19" s="148">
        <v>0</v>
      </c>
      <c r="H19" s="148">
        <v>0</v>
      </c>
      <c r="I19" s="148">
        <v>1</v>
      </c>
      <c r="J19" s="148">
        <v>2</v>
      </c>
      <c r="K19" s="148">
        <v>0</v>
      </c>
      <c r="L19" s="148">
        <v>0</v>
      </c>
      <c r="M19" s="148">
        <v>1</v>
      </c>
      <c r="N19" s="148"/>
      <c r="O19" s="148"/>
      <c r="P19" s="148"/>
      <c r="Q19" s="81">
        <f t="shared" si="0"/>
        <v>4</v>
      </c>
      <c r="R19" s="148"/>
    </row>
    <row r="20" spans="1:19" ht="15.75" customHeight="1" x14ac:dyDescent="0.25">
      <c r="A20" s="137" t="s">
        <v>21</v>
      </c>
      <c r="B20" s="119" t="s">
        <v>30</v>
      </c>
      <c r="C20" s="119"/>
      <c r="D20" s="119"/>
      <c r="E20" s="148">
        <v>0</v>
      </c>
      <c r="F20" s="148">
        <v>0</v>
      </c>
      <c r="G20" s="148">
        <v>0</v>
      </c>
      <c r="H20" s="148">
        <v>0</v>
      </c>
      <c r="I20" s="148">
        <v>0</v>
      </c>
      <c r="J20" s="148">
        <v>2</v>
      </c>
      <c r="K20" s="148">
        <v>2</v>
      </c>
      <c r="L20" s="148">
        <v>1</v>
      </c>
      <c r="M20" s="148">
        <v>1</v>
      </c>
      <c r="N20" s="148">
        <v>0</v>
      </c>
      <c r="O20" s="148"/>
      <c r="P20" s="148"/>
      <c r="Q20" s="81">
        <f t="shared" si="0"/>
        <v>6</v>
      </c>
      <c r="R20" s="148"/>
    </row>
    <row r="21" spans="1:19" ht="15.75" customHeight="1" x14ac:dyDescent="0.25">
      <c r="A21" s="137" t="s">
        <v>21</v>
      </c>
      <c r="B21" s="119" t="s">
        <v>31</v>
      </c>
      <c r="C21" s="120"/>
      <c r="D21" s="119"/>
      <c r="E21" s="148">
        <v>0</v>
      </c>
      <c r="F21" s="148">
        <v>0</v>
      </c>
      <c r="G21" s="148">
        <v>0</v>
      </c>
      <c r="H21" s="148">
        <v>0</v>
      </c>
      <c r="I21" s="148">
        <v>0</v>
      </c>
      <c r="J21" s="148">
        <v>0</v>
      </c>
      <c r="K21" s="148">
        <v>0</v>
      </c>
      <c r="L21" s="148"/>
      <c r="M21" s="148">
        <v>0</v>
      </c>
      <c r="N21" s="148"/>
      <c r="O21" s="148"/>
      <c r="P21" s="148"/>
      <c r="Q21" s="81">
        <f t="shared" si="0"/>
        <v>0</v>
      </c>
      <c r="R21" s="148"/>
    </row>
    <row r="22" spans="1:19" ht="15.75" customHeight="1" x14ac:dyDescent="0.25">
      <c r="A22" s="137" t="s">
        <v>21</v>
      </c>
      <c r="B22" s="119" t="s">
        <v>32</v>
      </c>
      <c r="C22" s="119"/>
      <c r="D22" s="119"/>
      <c r="E22" s="148">
        <v>0</v>
      </c>
      <c r="F22" s="148">
        <v>0</v>
      </c>
      <c r="G22" s="148">
        <v>0</v>
      </c>
      <c r="H22" s="148">
        <v>0</v>
      </c>
      <c r="I22" s="148">
        <v>0</v>
      </c>
      <c r="J22" s="148">
        <v>0</v>
      </c>
      <c r="K22" s="148">
        <v>0</v>
      </c>
      <c r="L22" s="148">
        <v>9</v>
      </c>
      <c r="M22" s="148">
        <v>0</v>
      </c>
      <c r="N22" s="148">
        <v>0</v>
      </c>
      <c r="O22" s="148"/>
      <c r="P22" s="148"/>
      <c r="Q22" s="81">
        <f t="shared" si="0"/>
        <v>9</v>
      </c>
      <c r="R22" s="148"/>
    </row>
    <row r="23" spans="1:19" ht="15.75" customHeight="1" x14ac:dyDescent="0.25">
      <c r="A23" s="137" t="s">
        <v>21</v>
      </c>
      <c r="B23" s="119" t="s">
        <v>33</v>
      </c>
      <c r="C23" s="119"/>
      <c r="D23" s="119"/>
      <c r="E23" s="148">
        <v>0</v>
      </c>
      <c r="F23" s="148">
        <v>1</v>
      </c>
      <c r="G23" s="148">
        <v>0</v>
      </c>
      <c r="H23" s="148">
        <v>1</v>
      </c>
      <c r="I23" s="148">
        <v>0</v>
      </c>
      <c r="J23" s="148">
        <v>1</v>
      </c>
      <c r="K23" s="148">
        <v>0</v>
      </c>
      <c r="L23" s="148">
        <v>1</v>
      </c>
      <c r="M23" s="148">
        <v>0</v>
      </c>
      <c r="N23" s="148">
        <v>0</v>
      </c>
      <c r="O23" s="148"/>
      <c r="P23" s="148"/>
      <c r="Q23" s="81">
        <f t="shared" si="0"/>
        <v>4</v>
      </c>
      <c r="R23" s="148"/>
    </row>
    <row r="24" spans="1:19" ht="15.75" customHeight="1" x14ac:dyDescent="0.25">
      <c r="A24" s="137" t="s">
        <v>21</v>
      </c>
      <c r="B24" s="119" t="s">
        <v>34</v>
      </c>
      <c r="C24" s="119"/>
      <c r="D24" s="119"/>
      <c r="E24" s="148">
        <v>1</v>
      </c>
      <c r="F24" s="148">
        <v>0</v>
      </c>
      <c r="G24" s="148">
        <v>0</v>
      </c>
      <c r="H24" s="148">
        <v>1</v>
      </c>
      <c r="I24" s="148">
        <v>0</v>
      </c>
      <c r="J24" s="148">
        <v>2</v>
      </c>
      <c r="K24" s="148">
        <v>0</v>
      </c>
      <c r="L24" s="148">
        <v>2</v>
      </c>
      <c r="M24" s="148">
        <v>0</v>
      </c>
      <c r="N24" s="148">
        <v>0</v>
      </c>
      <c r="O24" s="148"/>
      <c r="P24" s="148"/>
      <c r="Q24" s="81">
        <f t="shared" si="0"/>
        <v>6</v>
      </c>
      <c r="R24" s="148"/>
    </row>
    <row r="25" spans="1:19" ht="15.75" customHeight="1" thickBot="1" x14ac:dyDescent="0.3">
      <c r="A25" s="164" t="s">
        <v>21</v>
      </c>
      <c r="B25" s="152" t="s">
        <v>35</v>
      </c>
      <c r="C25" s="152"/>
      <c r="D25" s="152"/>
      <c r="E25" s="153">
        <v>2</v>
      </c>
      <c r="F25" s="153">
        <v>0</v>
      </c>
      <c r="G25" s="153">
        <v>0</v>
      </c>
      <c r="H25" s="153">
        <v>1</v>
      </c>
      <c r="I25" s="153">
        <v>13</v>
      </c>
      <c r="J25" s="153">
        <v>5</v>
      </c>
      <c r="K25" s="153">
        <v>0</v>
      </c>
      <c r="L25" s="153">
        <v>0</v>
      </c>
      <c r="M25" s="153">
        <v>0</v>
      </c>
      <c r="N25" s="153">
        <v>1</v>
      </c>
      <c r="O25" s="153"/>
      <c r="P25" s="153"/>
      <c r="Q25" s="92">
        <f t="shared" si="0"/>
        <v>22</v>
      </c>
      <c r="R25" s="153"/>
    </row>
    <row r="26" spans="1:19" ht="15.75" thickBot="1" x14ac:dyDescent="0.3">
      <c r="A26" s="415" t="s">
        <v>203</v>
      </c>
      <c r="B26" s="416"/>
      <c r="C26" s="161">
        <f>D26/Metas!J5</f>
        <v>1.1449961466475835</v>
      </c>
      <c r="D26" s="162">
        <f>Q26/R26</f>
        <v>0.35494880546075086</v>
      </c>
      <c r="E26" s="182">
        <f>SUM(E12:E25)</f>
        <v>59</v>
      </c>
      <c r="F26" s="182">
        <f t="shared" ref="F26:O26" si="1">SUM(F12:F25)</f>
        <v>55</v>
      </c>
      <c r="G26" s="182">
        <f t="shared" si="1"/>
        <v>60</v>
      </c>
      <c r="H26" s="182">
        <f t="shared" si="1"/>
        <v>129</v>
      </c>
      <c r="I26" s="182">
        <f t="shared" si="1"/>
        <v>163</v>
      </c>
      <c r="J26" s="182">
        <f t="shared" si="1"/>
        <v>126</v>
      </c>
      <c r="K26" s="182">
        <f t="shared" si="1"/>
        <v>49</v>
      </c>
      <c r="L26" s="182">
        <f t="shared" si="1"/>
        <v>106</v>
      </c>
      <c r="M26" s="182">
        <f t="shared" si="1"/>
        <v>34</v>
      </c>
      <c r="N26" s="182">
        <f t="shared" si="1"/>
        <v>51</v>
      </c>
      <c r="O26" s="182">
        <f t="shared" si="1"/>
        <v>0</v>
      </c>
      <c r="P26" s="182">
        <f>SUM(P12:P25)</f>
        <v>0</v>
      </c>
      <c r="Q26" s="183">
        <f>SUM(Q12:Q25)</f>
        <v>832</v>
      </c>
      <c r="R26" s="309">
        <v>2344</v>
      </c>
      <c r="S26" s="3"/>
    </row>
    <row r="27" spans="1:19" x14ac:dyDescent="0.25">
      <c r="A27" s="156" t="s">
        <v>36</v>
      </c>
      <c r="B27" s="156" t="s">
        <v>37</v>
      </c>
      <c r="C27" s="156"/>
      <c r="D27" s="156"/>
      <c r="E27" s="158">
        <v>11</v>
      </c>
      <c r="F27" s="158">
        <v>7</v>
      </c>
      <c r="G27" s="158">
        <v>10</v>
      </c>
      <c r="H27" s="158">
        <v>6</v>
      </c>
      <c r="I27" s="158">
        <v>5</v>
      </c>
      <c r="J27" s="158">
        <v>5</v>
      </c>
      <c r="K27" s="158">
        <v>6</v>
      </c>
      <c r="L27" s="158">
        <v>9</v>
      </c>
      <c r="M27" s="158">
        <v>8</v>
      </c>
      <c r="N27" s="158">
        <v>3</v>
      </c>
      <c r="O27" s="158"/>
      <c r="P27" s="158"/>
      <c r="Q27" s="307">
        <f t="shared" ref="Q27:Q35" si="2">SUM(E27:P27)</f>
        <v>70</v>
      </c>
      <c r="R27" s="158"/>
    </row>
    <row r="28" spans="1:19" x14ac:dyDescent="0.25">
      <c r="A28" s="119" t="s">
        <v>36</v>
      </c>
      <c r="B28" s="119" t="s">
        <v>38</v>
      </c>
      <c r="C28" s="119"/>
      <c r="D28" s="119"/>
      <c r="E28" s="148">
        <v>2</v>
      </c>
      <c r="F28" s="148">
        <v>2</v>
      </c>
      <c r="G28" s="148">
        <v>13</v>
      </c>
      <c r="H28" s="148">
        <v>4</v>
      </c>
      <c r="I28" s="148">
        <v>8</v>
      </c>
      <c r="J28" s="148">
        <v>8</v>
      </c>
      <c r="K28" s="148">
        <v>6</v>
      </c>
      <c r="L28" s="148">
        <v>9</v>
      </c>
      <c r="M28" s="148">
        <v>7</v>
      </c>
      <c r="N28" s="148">
        <v>14</v>
      </c>
      <c r="O28" s="148"/>
      <c r="P28" s="148"/>
      <c r="Q28" s="308">
        <f t="shared" si="2"/>
        <v>73</v>
      </c>
      <c r="R28" s="148"/>
    </row>
    <row r="29" spans="1:19" x14ac:dyDescent="0.25">
      <c r="A29" s="119" t="s">
        <v>36</v>
      </c>
      <c r="B29" s="119" t="s">
        <v>39</v>
      </c>
      <c r="C29" s="119"/>
      <c r="D29" s="119"/>
      <c r="E29" s="148">
        <v>7</v>
      </c>
      <c r="F29" s="148">
        <v>18</v>
      </c>
      <c r="G29" s="148">
        <v>4</v>
      </c>
      <c r="H29" s="148">
        <v>1</v>
      </c>
      <c r="I29" s="148">
        <v>6</v>
      </c>
      <c r="J29" s="148">
        <v>6</v>
      </c>
      <c r="K29" s="148">
        <v>41</v>
      </c>
      <c r="L29" s="148">
        <v>1</v>
      </c>
      <c r="M29" s="148">
        <v>4</v>
      </c>
      <c r="N29" s="148">
        <v>33</v>
      </c>
      <c r="O29" s="148"/>
      <c r="P29" s="148"/>
      <c r="Q29" s="308">
        <f t="shared" si="2"/>
        <v>121</v>
      </c>
      <c r="R29" s="148"/>
    </row>
    <row r="30" spans="1:19" x14ac:dyDescent="0.25">
      <c r="A30" s="119" t="s">
        <v>36</v>
      </c>
      <c r="B30" s="119" t="s">
        <v>40</v>
      </c>
      <c r="C30" s="119"/>
      <c r="D30" s="119"/>
      <c r="E30" s="148">
        <v>1</v>
      </c>
      <c r="F30" s="148">
        <v>1</v>
      </c>
      <c r="G30" s="148">
        <v>0</v>
      </c>
      <c r="H30" s="148">
        <v>0</v>
      </c>
      <c r="I30" s="148">
        <v>6</v>
      </c>
      <c r="J30" s="148">
        <v>0</v>
      </c>
      <c r="K30" s="148">
        <v>1</v>
      </c>
      <c r="L30" s="148">
        <v>2</v>
      </c>
      <c r="M30" s="148">
        <v>3</v>
      </c>
      <c r="N30" s="148">
        <v>3</v>
      </c>
      <c r="O30" s="148"/>
      <c r="P30" s="148"/>
      <c r="Q30" s="308">
        <f t="shared" si="2"/>
        <v>17</v>
      </c>
      <c r="R30" s="148"/>
    </row>
    <row r="31" spans="1:19" x14ac:dyDescent="0.25">
      <c r="A31" s="119" t="s">
        <v>36</v>
      </c>
      <c r="B31" s="119" t="s">
        <v>41</v>
      </c>
      <c r="C31" s="119"/>
      <c r="D31" s="119"/>
      <c r="E31" s="148">
        <v>10</v>
      </c>
      <c r="F31" s="148">
        <v>3</v>
      </c>
      <c r="G31" s="148">
        <v>0</v>
      </c>
      <c r="H31" s="148">
        <v>11</v>
      </c>
      <c r="I31" s="148">
        <v>20</v>
      </c>
      <c r="J31" s="148">
        <v>7</v>
      </c>
      <c r="K31" s="148">
        <v>7</v>
      </c>
      <c r="L31" s="148">
        <v>8</v>
      </c>
      <c r="M31" s="148">
        <v>4</v>
      </c>
      <c r="N31" s="148">
        <v>10</v>
      </c>
      <c r="O31" s="148"/>
      <c r="P31" s="148"/>
      <c r="Q31" s="308">
        <f t="shared" si="2"/>
        <v>80</v>
      </c>
      <c r="R31" s="148"/>
    </row>
    <row r="32" spans="1:19" x14ac:dyDescent="0.25">
      <c r="A32" s="119" t="s">
        <v>36</v>
      </c>
      <c r="B32" s="119" t="s">
        <v>42</v>
      </c>
      <c r="C32" s="119"/>
      <c r="D32" s="119"/>
      <c r="E32" s="148">
        <v>0</v>
      </c>
      <c r="F32" s="148">
        <v>0</v>
      </c>
      <c r="G32" s="148">
        <v>0</v>
      </c>
      <c r="H32" s="148">
        <v>0</v>
      </c>
      <c r="I32" s="148">
        <v>0</v>
      </c>
      <c r="J32" s="148">
        <v>0</v>
      </c>
      <c r="K32" s="148">
        <v>0</v>
      </c>
      <c r="L32" s="148"/>
      <c r="M32" s="148">
        <v>0</v>
      </c>
      <c r="N32" s="148"/>
      <c r="O32" s="148"/>
      <c r="P32" s="148"/>
      <c r="Q32" s="81">
        <f t="shared" si="2"/>
        <v>0</v>
      </c>
      <c r="R32" s="148"/>
    </row>
    <row r="33" spans="1:19" x14ac:dyDescent="0.25">
      <c r="A33" s="119" t="s">
        <v>36</v>
      </c>
      <c r="B33" s="119" t="s">
        <v>43</v>
      </c>
      <c r="C33" s="119"/>
      <c r="D33" s="119"/>
      <c r="E33" s="148">
        <v>0</v>
      </c>
      <c r="F33" s="148">
        <v>0</v>
      </c>
      <c r="G33" s="148">
        <v>0</v>
      </c>
      <c r="H33" s="148">
        <v>0</v>
      </c>
      <c r="I33" s="148">
        <v>0</v>
      </c>
      <c r="J33" s="148">
        <v>0</v>
      </c>
      <c r="K33" s="148">
        <v>0</v>
      </c>
      <c r="L33" s="148">
        <v>1</v>
      </c>
      <c r="M33" s="148">
        <v>1</v>
      </c>
      <c r="N33" s="148">
        <v>0</v>
      </c>
      <c r="O33" s="148"/>
      <c r="P33" s="148"/>
      <c r="Q33" s="308">
        <f t="shared" si="2"/>
        <v>2</v>
      </c>
      <c r="R33" s="148"/>
    </row>
    <row r="34" spans="1:19" x14ac:dyDescent="0.25">
      <c r="A34" s="119" t="s">
        <v>36</v>
      </c>
      <c r="B34" s="119" t="s">
        <v>44</v>
      </c>
      <c r="C34" s="119"/>
      <c r="D34" s="119"/>
      <c r="E34" s="148">
        <v>0</v>
      </c>
      <c r="F34" s="148">
        <v>0</v>
      </c>
      <c r="G34" s="148">
        <v>0</v>
      </c>
      <c r="H34" s="148">
        <v>0</v>
      </c>
      <c r="I34" s="148">
        <v>0</v>
      </c>
      <c r="J34" s="148">
        <v>0</v>
      </c>
      <c r="K34" s="148">
        <v>0</v>
      </c>
      <c r="L34" s="148"/>
      <c r="M34" s="148">
        <v>0</v>
      </c>
      <c r="N34" s="148"/>
      <c r="O34" s="148"/>
      <c r="P34" s="148"/>
      <c r="Q34" s="81">
        <f t="shared" si="2"/>
        <v>0</v>
      </c>
      <c r="R34" s="148"/>
    </row>
    <row r="35" spans="1:19" x14ac:dyDescent="0.25">
      <c r="A35" s="118" t="s">
        <v>36</v>
      </c>
      <c r="B35" s="119" t="s">
        <v>45</v>
      </c>
      <c r="C35" s="119"/>
      <c r="D35" s="119"/>
      <c r="E35" s="148">
        <v>1</v>
      </c>
      <c r="F35" s="148">
        <v>1</v>
      </c>
      <c r="G35" s="148">
        <v>0</v>
      </c>
      <c r="H35" s="148">
        <v>0</v>
      </c>
      <c r="I35" s="148">
        <v>0</v>
      </c>
      <c r="J35" s="148">
        <v>0</v>
      </c>
      <c r="K35" s="148">
        <v>1</v>
      </c>
      <c r="L35" s="148">
        <v>2</v>
      </c>
      <c r="M35" s="148">
        <v>0</v>
      </c>
      <c r="N35" s="148">
        <v>1</v>
      </c>
      <c r="O35" s="148"/>
      <c r="P35" s="148"/>
      <c r="Q35" s="271">
        <f t="shared" si="2"/>
        <v>6</v>
      </c>
      <c r="R35" s="148"/>
    </row>
    <row r="36" spans="1:19" x14ac:dyDescent="0.25">
      <c r="A36" s="118" t="s">
        <v>36</v>
      </c>
      <c r="B36" s="118" t="s">
        <v>221</v>
      </c>
      <c r="C36" s="119"/>
      <c r="D36" s="119"/>
      <c r="E36" s="148">
        <v>2</v>
      </c>
      <c r="F36" s="148">
        <v>3</v>
      </c>
      <c r="G36" s="148">
        <v>2</v>
      </c>
      <c r="H36" s="148">
        <v>2</v>
      </c>
      <c r="I36" s="148">
        <v>5</v>
      </c>
      <c r="J36" s="148">
        <v>3</v>
      </c>
      <c r="K36" s="148">
        <v>14</v>
      </c>
      <c r="L36" s="148">
        <v>26</v>
      </c>
      <c r="M36" s="148">
        <v>5</v>
      </c>
      <c r="N36" s="148">
        <v>1</v>
      </c>
      <c r="O36" s="148"/>
      <c r="P36" s="148"/>
      <c r="Q36" s="271">
        <f>SUM(E36:P36)</f>
        <v>63</v>
      </c>
      <c r="R36" s="148"/>
    </row>
    <row r="37" spans="1:19" x14ac:dyDescent="0.25">
      <c r="A37" s="118" t="s">
        <v>36</v>
      </c>
      <c r="B37" s="118" t="s">
        <v>222</v>
      </c>
      <c r="C37" s="119"/>
      <c r="D37" s="119"/>
      <c r="E37" s="148">
        <v>2</v>
      </c>
      <c r="F37" s="148">
        <v>5</v>
      </c>
      <c r="G37" s="148">
        <v>10</v>
      </c>
      <c r="H37" s="148">
        <v>1</v>
      </c>
      <c r="I37" s="148">
        <v>3</v>
      </c>
      <c r="J37" s="148">
        <v>7</v>
      </c>
      <c r="K37" s="148">
        <v>1</v>
      </c>
      <c r="L37" s="148">
        <v>1</v>
      </c>
      <c r="M37" s="148">
        <v>4</v>
      </c>
      <c r="N37" s="148">
        <v>1</v>
      </c>
      <c r="O37" s="148"/>
      <c r="P37" s="148"/>
      <c r="Q37" s="271">
        <f>SUM(E37:P37)</f>
        <v>35</v>
      </c>
      <c r="R37" s="148"/>
    </row>
    <row r="38" spans="1:19" x14ac:dyDescent="0.25">
      <c r="A38" s="164" t="s">
        <v>36</v>
      </c>
      <c r="B38" s="164" t="s">
        <v>227</v>
      </c>
      <c r="C38" s="152"/>
      <c r="D38" s="152"/>
      <c r="E38" s="153">
        <v>3</v>
      </c>
      <c r="F38" s="153">
        <v>0</v>
      </c>
      <c r="G38" s="153">
        <v>1</v>
      </c>
      <c r="H38" s="153">
        <v>7</v>
      </c>
      <c r="I38" s="153">
        <v>7</v>
      </c>
      <c r="J38" s="153">
        <v>4</v>
      </c>
      <c r="K38" s="153">
        <v>4</v>
      </c>
      <c r="L38" s="153">
        <v>0</v>
      </c>
      <c r="M38" s="153">
        <v>1</v>
      </c>
      <c r="N38" s="153">
        <v>1</v>
      </c>
      <c r="O38" s="153"/>
      <c r="P38" s="153"/>
      <c r="Q38" s="279">
        <f>SUM(E38:P38)</f>
        <v>28</v>
      </c>
      <c r="R38" s="153"/>
    </row>
    <row r="39" spans="1:19" ht="15.75" thickBot="1" x14ac:dyDescent="0.3">
      <c r="A39" s="164" t="s">
        <v>36</v>
      </c>
      <c r="B39" s="1" t="s">
        <v>299</v>
      </c>
      <c r="C39" s="152"/>
      <c r="D39" s="152"/>
      <c r="E39" s="153"/>
      <c r="F39" s="153"/>
      <c r="G39" s="153"/>
      <c r="H39" s="153"/>
      <c r="I39" s="153"/>
      <c r="J39" s="153">
        <v>5</v>
      </c>
      <c r="K39" s="153"/>
      <c r="L39" s="153"/>
      <c r="M39" s="153">
        <v>0</v>
      </c>
      <c r="N39" s="153"/>
      <c r="O39" s="153"/>
      <c r="P39" s="153"/>
      <c r="Q39" s="279">
        <f>SUM(E39:P39)</f>
        <v>5</v>
      </c>
      <c r="R39" s="153"/>
    </row>
    <row r="40" spans="1:19" ht="15.75" thickBot="1" x14ac:dyDescent="0.3">
      <c r="A40" s="415" t="s">
        <v>204</v>
      </c>
      <c r="B40" s="416"/>
      <c r="C40" s="161">
        <f>D40/Metas!J6</f>
        <v>0.94594850256352048</v>
      </c>
      <c r="D40" s="162">
        <f>Q40/R40</f>
        <v>0.1986491855383393</v>
      </c>
      <c r="E40" s="184">
        <f t="shared" ref="E40:P40" si="3">SUM(E27:E38)</f>
        <v>39</v>
      </c>
      <c r="F40" s="184">
        <f t="shared" si="3"/>
        <v>40</v>
      </c>
      <c r="G40" s="184">
        <f t="shared" si="3"/>
        <v>40</v>
      </c>
      <c r="H40" s="184">
        <f t="shared" si="3"/>
        <v>32</v>
      </c>
      <c r="I40" s="184">
        <f t="shared" si="3"/>
        <v>60</v>
      </c>
      <c r="J40" s="184">
        <f t="shared" si="3"/>
        <v>40</v>
      </c>
      <c r="K40" s="184">
        <f t="shared" si="3"/>
        <v>81</v>
      </c>
      <c r="L40" s="184">
        <f t="shared" si="3"/>
        <v>59</v>
      </c>
      <c r="M40" s="184">
        <f>SUM(M27:M39)</f>
        <v>37</v>
      </c>
      <c r="N40" s="184">
        <f t="shared" si="3"/>
        <v>67</v>
      </c>
      <c r="O40" s="184">
        <f t="shared" si="3"/>
        <v>0</v>
      </c>
      <c r="P40" s="184">
        <f t="shared" si="3"/>
        <v>0</v>
      </c>
      <c r="Q40" s="183">
        <f>SUM(Q27:Q39)</f>
        <v>500</v>
      </c>
      <c r="R40" s="248">
        <v>2517</v>
      </c>
      <c r="S40" s="3"/>
    </row>
    <row r="41" spans="1:19" x14ac:dyDescent="0.25">
      <c r="A41" s="167" t="s">
        <v>46</v>
      </c>
      <c r="B41" s="156" t="s">
        <v>47</v>
      </c>
      <c r="C41" s="156"/>
      <c r="D41" s="156"/>
      <c r="E41" s="158">
        <v>0</v>
      </c>
      <c r="F41" s="158">
        <v>0</v>
      </c>
      <c r="G41" s="158">
        <v>0</v>
      </c>
      <c r="H41" s="158">
        <v>0</v>
      </c>
      <c r="I41" s="158">
        <v>0</v>
      </c>
      <c r="J41" s="158">
        <v>1</v>
      </c>
      <c r="K41" s="158">
        <v>1</v>
      </c>
      <c r="L41" s="158">
        <v>0</v>
      </c>
      <c r="M41" s="158">
        <v>0</v>
      </c>
      <c r="N41" s="158">
        <v>4</v>
      </c>
      <c r="O41" s="158"/>
      <c r="P41" s="158"/>
      <c r="Q41" s="106">
        <f>SUM(E41:P41)</f>
        <v>6</v>
      </c>
      <c r="R41" s="158"/>
    </row>
    <row r="42" spans="1:19" x14ac:dyDescent="0.25">
      <c r="A42" s="137" t="s">
        <v>46</v>
      </c>
      <c r="B42" s="119" t="s">
        <v>48</v>
      </c>
      <c r="C42" s="119"/>
      <c r="D42" s="119"/>
      <c r="E42" s="148">
        <v>0</v>
      </c>
      <c r="F42" s="148">
        <v>0</v>
      </c>
      <c r="G42" s="148">
        <v>0</v>
      </c>
      <c r="H42" s="148">
        <v>0</v>
      </c>
      <c r="I42" s="148">
        <v>1</v>
      </c>
      <c r="J42" s="148">
        <v>1</v>
      </c>
      <c r="K42" s="148">
        <v>0</v>
      </c>
      <c r="L42" s="148">
        <v>0</v>
      </c>
      <c r="M42" s="148">
        <v>0</v>
      </c>
      <c r="N42" s="148">
        <v>1</v>
      </c>
      <c r="O42" s="148"/>
      <c r="P42" s="148"/>
      <c r="Q42" s="88">
        <f>SUM(E42:P42)</f>
        <v>3</v>
      </c>
      <c r="R42" s="148"/>
    </row>
    <row r="43" spans="1:19" x14ac:dyDescent="0.25">
      <c r="A43" s="137" t="s">
        <v>46</v>
      </c>
      <c r="B43" s="119" t="s">
        <v>49</v>
      </c>
      <c r="C43" s="119"/>
      <c r="D43" s="119"/>
      <c r="E43" s="148"/>
      <c r="F43" s="148">
        <v>0</v>
      </c>
      <c r="G43" s="148">
        <v>0</v>
      </c>
      <c r="H43" s="148">
        <v>0</v>
      </c>
      <c r="I43" s="148">
        <v>0</v>
      </c>
      <c r="J43" s="148">
        <v>2</v>
      </c>
      <c r="K43" s="148">
        <v>0</v>
      </c>
      <c r="L43" s="389">
        <v>2</v>
      </c>
      <c r="M43" s="148">
        <v>0</v>
      </c>
      <c r="N43" s="148">
        <v>0</v>
      </c>
      <c r="O43" s="148"/>
      <c r="P43" s="148"/>
      <c r="Q43" s="88">
        <f>SUM(E43:P43)</f>
        <v>4</v>
      </c>
      <c r="R43" s="148"/>
    </row>
    <row r="44" spans="1:19" ht="15.75" thickBot="1" x14ac:dyDescent="0.3">
      <c r="A44" s="170" t="s">
        <v>46</v>
      </c>
      <c r="B44" s="152" t="s">
        <v>50</v>
      </c>
      <c r="C44" s="152"/>
      <c r="D44" s="152"/>
      <c r="E44" s="153">
        <v>0</v>
      </c>
      <c r="F44" s="153"/>
      <c r="G44" s="153"/>
      <c r="H44" s="153">
        <v>0</v>
      </c>
      <c r="I44" s="153">
        <v>0</v>
      </c>
      <c r="J44" s="153">
        <v>0</v>
      </c>
      <c r="K44" s="153">
        <v>1</v>
      </c>
      <c r="L44" s="153">
        <v>0</v>
      </c>
      <c r="M44" s="153">
        <v>1</v>
      </c>
      <c r="N44" s="153">
        <v>1</v>
      </c>
      <c r="O44" s="153"/>
      <c r="P44" s="153"/>
      <c r="Q44" s="109">
        <f>SUM(E44:P44)</f>
        <v>3</v>
      </c>
      <c r="R44" s="153"/>
    </row>
    <row r="45" spans="1:19" ht="15.75" thickBot="1" x14ac:dyDescent="0.3">
      <c r="A45" s="438" t="s">
        <v>51</v>
      </c>
      <c r="B45" s="439"/>
      <c r="C45" s="161">
        <f>D45/Metas!J7</f>
        <v>0.8205128205128206</v>
      </c>
      <c r="D45" s="186">
        <f>Q45/R45</f>
        <v>0.24615384615384617</v>
      </c>
      <c r="E45" s="107">
        <f t="shared" ref="E45:Q45" si="4">SUM(E41:E44)</f>
        <v>0</v>
      </c>
      <c r="F45" s="107">
        <f t="shared" si="4"/>
        <v>0</v>
      </c>
      <c r="G45" s="107">
        <f t="shared" si="4"/>
        <v>0</v>
      </c>
      <c r="H45" s="107">
        <f t="shared" si="4"/>
        <v>0</v>
      </c>
      <c r="I45" s="107">
        <f t="shared" si="4"/>
        <v>1</v>
      </c>
      <c r="J45" s="107">
        <f t="shared" si="4"/>
        <v>4</v>
      </c>
      <c r="K45" s="107">
        <f t="shared" si="4"/>
        <v>2</v>
      </c>
      <c r="L45" s="107">
        <f t="shared" si="4"/>
        <v>2</v>
      </c>
      <c r="M45" s="107">
        <f t="shared" si="4"/>
        <v>1</v>
      </c>
      <c r="N45" s="107">
        <f t="shared" si="4"/>
        <v>6</v>
      </c>
      <c r="O45" s="107">
        <f t="shared" si="4"/>
        <v>0</v>
      </c>
      <c r="P45" s="107">
        <f t="shared" si="4"/>
        <v>0</v>
      </c>
      <c r="Q45" s="183">
        <f t="shared" si="4"/>
        <v>16</v>
      </c>
      <c r="R45" s="248">
        <v>65</v>
      </c>
    </row>
    <row r="46" spans="1:19" x14ac:dyDescent="0.25">
      <c r="A46" s="167" t="s">
        <v>52</v>
      </c>
      <c r="B46" s="156" t="s">
        <v>53</v>
      </c>
      <c r="C46" s="156"/>
      <c r="D46" s="156"/>
      <c r="E46" s="158">
        <v>1</v>
      </c>
      <c r="F46" s="158">
        <v>0</v>
      </c>
      <c r="G46" s="158">
        <v>6</v>
      </c>
      <c r="H46" s="158">
        <v>0</v>
      </c>
      <c r="I46" s="158">
        <v>3</v>
      </c>
      <c r="J46" s="158">
        <v>5</v>
      </c>
      <c r="K46" s="158">
        <v>1</v>
      </c>
      <c r="L46" s="158">
        <v>0</v>
      </c>
      <c r="M46" s="158">
        <v>0</v>
      </c>
      <c r="N46" s="158">
        <v>1</v>
      </c>
      <c r="O46" s="158"/>
      <c r="P46" s="158"/>
      <c r="Q46" s="185">
        <f>SUM(E46:P46)</f>
        <v>17</v>
      </c>
      <c r="R46" s="158"/>
    </row>
    <row r="47" spans="1:19" x14ac:dyDescent="0.25">
      <c r="A47" s="137" t="s">
        <v>52</v>
      </c>
      <c r="B47" s="119" t="s">
        <v>54</v>
      </c>
      <c r="C47" s="119"/>
      <c r="D47" s="119"/>
      <c r="E47" s="148">
        <v>0</v>
      </c>
      <c r="F47" s="148">
        <v>0</v>
      </c>
      <c r="G47" s="148">
        <v>2</v>
      </c>
      <c r="H47" s="148">
        <v>0</v>
      </c>
      <c r="I47" s="148">
        <v>4</v>
      </c>
      <c r="J47" s="148">
        <v>0</v>
      </c>
      <c r="K47" s="148">
        <v>0</v>
      </c>
      <c r="L47" s="148">
        <v>0</v>
      </c>
      <c r="M47" s="148">
        <v>0</v>
      </c>
      <c r="N47" s="148">
        <v>5</v>
      </c>
      <c r="O47" s="148"/>
      <c r="P47" s="148"/>
      <c r="Q47" s="181">
        <f>SUM(E47:P47)</f>
        <v>11</v>
      </c>
      <c r="R47" s="148"/>
    </row>
    <row r="48" spans="1:19" x14ac:dyDescent="0.25">
      <c r="A48" s="137" t="s">
        <v>52</v>
      </c>
      <c r="B48" s="119" t="s">
        <v>55</v>
      </c>
      <c r="C48" s="119"/>
      <c r="D48" s="119"/>
      <c r="E48" s="148">
        <v>0</v>
      </c>
      <c r="F48" s="148">
        <v>0</v>
      </c>
      <c r="G48" s="148">
        <v>2</v>
      </c>
      <c r="H48" s="148">
        <v>2</v>
      </c>
      <c r="I48" s="148">
        <v>0</v>
      </c>
      <c r="J48" s="148">
        <v>0</v>
      </c>
      <c r="K48" s="148">
        <v>0</v>
      </c>
      <c r="L48" s="148">
        <v>0</v>
      </c>
      <c r="M48" s="148">
        <v>0</v>
      </c>
      <c r="N48" s="148">
        <v>0</v>
      </c>
      <c r="O48" s="148"/>
      <c r="P48" s="148"/>
      <c r="Q48" s="181">
        <f>SUM(E48:P48)</f>
        <v>4</v>
      </c>
      <c r="R48" s="148"/>
    </row>
    <row r="49" spans="1:19" ht="15.75" thickBot="1" x14ac:dyDescent="0.3">
      <c r="A49" s="170" t="s">
        <v>52</v>
      </c>
      <c r="B49" s="152" t="s">
        <v>56</v>
      </c>
      <c r="C49" s="152"/>
      <c r="D49" s="152"/>
      <c r="E49" s="153">
        <v>0</v>
      </c>
      <c r="F49" s="153">
        <v>0</v>
      </c>
      <c r="G49" s="153"/>
      <c r="H49" s="153">
        <v>5</v>
      </c>
      <c r="I49" s="153">
        <v>0</v>
      </c>
      <c r="J49" s="153">
        <v>0</v>
      </c>
      <c r="K49" s="153">
        <v>0</v>
      </c>
      <c r="L49" s="153">
        <v>0</v>
      </c>
      <c r="M49" s="153">
        <v>0</v>
      </c>
      <c r="N49" s="153">
        <v>0</v>
      </c>
      <c r="O49" s="153"/>
      <c r="P49" s="153"/>
      <c r="Q49" s="187">
        <f>SUM(E49:P49)</f>
        <v>5</v>
      </c>
      <c r="R49" s="153"/>
    </row>
    <row r="50" spans="1:19" ht="15.75" thickBot="1" x14ac:dyDescent="0.3">
      <c r="A50" s="438" t="s">
        <v>57</v>
      </c>
      <c r="B50" s="439"/>
      <c r="C50" s="161">
        <f>D50/Metas!J8</f>
        <v>1.0323660714285714</v>
      </c>
      <c r="D50" s="186">
        <f>Q50/R50</f>
        <v>0.6607142857142857</v>
      </c>
      <c r="E50" s="107">
        <f>SUM(E46:E49)</f>
        <v>1</v>
      </c>
      <c r="F50" s="107">
        <f>SUM(F46:F49)</f>
        <v>0</v>
      </c>
      <c r="G50" s="107">
        <f>SUM(G46:G49)</f>
        <v>10</v>
      </c>
      <c r="H50" s="107">
        <f>SUM(H46:H49)</f>
        <v>7</v>
      </c>
      <c r="I50" s="107">
        <f t="shared" ref="I50:N50" si="5">SUM(I46:I49)</f>
        <v>7</v>
      </c>
      <c r="J50" s="107">
        <f t="shared" si="5"/>
        <v>5</v>
      </c>
      <c r="K50" s="107">
        <f t="shared" si="5"/>
        <v>1</v>
      </c>
      <c r="L50" s="107">
        <f t="shared" si="5"/>
        <v>0</v>
      </c>
      <c r="M50" s="107">
        <f t="shared" si="5"/>
        <v>0</v>
      </c>
      <c r="N50" s="107">
        <f t="shared" si="5"/>
        <v>6</v>
      </c>
      <c r="O50" s="107">
        <f>SUM(O46:O49)</f>
        <v>0</v>
      </c>
      <c r="P50" s="107">
        <f>SUM(P46:P49)</f>
        <v>0</v>
      </c>
      <c r="Q50" s="183">
        <f>SUM(Q46:Q49)</f>
        <v>37</v>
      </c>
      <c r="R50" s="248">
        <v>56</v>
      </c>
      <c r="S50" s="3"/>
    </row>
    <row r="51" spans="1:19" x14ac:dyDescent="0.25">
      <c r="A51" s="155" t="s">
        <v>58</v>
      </c>
      <c r="B51" s="156" t="s">
        <v>59</v>
      </c>
      <c r="C51" s="156"/>
      <c r="D51" s="156"/>
      <c r="E51" s="158">
        <v>0</v>
      </c>
      <c r="F51" s="158">
        <v>0</v>
      </c>
      <c r="G51" s="158">
        <v>1</v>
      </c>
      <c r="H51" s="158">
        <v>0</v>
      </c>
      <c r="I51" s="158">
        <v>8</v>
      </c>
      <c r="J51" s="158">
        <v>0</v>
      </c>
      <c r="K51" s="158">
        <v>0</v>
      </c>
      <c r="L51" s="158">
        <v>1</v>
      </c>
      <c r="M51" s="158">
        <v>0</v>
      </c>
      <c r="N51" s="158">
        <v>4</v>
      </c>
      <c r="O51" s="158"/>
      <c r="P51" s="158"/>
      <c r="Q51" s="96">
        <f t="shared" ref="Q51:Q103" si="6">SUM(E51:P51)</f>
        <v>14</v>
      </c>
      <c r="R51" s="158"/>
    </row>
    <row r="52" spans="1:19" x14ac:dyDescent="0.25">
      <c r="A52" s="118" t="s">
        <v>58</v>
      </c>
      <c r="B52" s="119" t="s">
        <v>60</v>
      </c>
      <c r="C52" s="119"/>
      <c r="D52" s="119"/>
      <c r="E52" s="148">
        <v>0</v>
      </c>
      <c r="F52" s="148">
        <v>0</v>
      </c>
      <c r="G52" s="148">
        <v>0</v>
      </c>
      <c r="H52" s="148">
        <v>0</v>
      </c>
      <c r="I52" s="148">
        <v>5</v>
      </c>
      <c r="J52" s="148">
        <v>0</v>
      </c>
      <c r="K52" s="148">
        <v>1</v>
      </c>
      <c r="L52" s="148"/>
      <c r="M52" s="148">
        <v>1</v>
      </c>
      <c r="N52" s="148"/>
      <c r="O52" s="148"/>
      <c r="P52" s="148"/>
      <c r="Q52" s="81">
        <f t="shared" si="6"/>
        <v>7</v>
      </c>
      <c r="R52" s="148"/>
    </row>
    <row r="53" spans="1:19" x14ac:dyDescent="0.25">
      <c r="A53" s="118" t="s">
        <v>58</v>
      </c>
      <c r="B53" s="119" t="s">
        <v>61</v>
      </c>
      <c r="C53" s="119"/>
      <c r="D53" s="119"/>
      <c r="E53" s="148">
        <v>0</v>
      </c>
      <c r="F53" s="148">
        <v>0</v>
      </c>
      <c r="G53" s="148">
        <v>0</v>
      </c>
      <c r="H53" s="148">
        <v>0</v>
      </c>
      <c r="I53" s="148">
        <v>3</v>
      </c>
      <c r="J53" s="148">
        <v>0</v>
      </c>
      <c r="K53" s="148">
        <v>1</v>
      </c>
      <c r="L53" s="148">
        <v>0</v>
      </c>
      <c r="M53" s="148">
        <v>0</v>
      </c>
      <c r="N53" s="148">
        <v>1</v>
      </c>
      <c r="O53" s="148"/>
      <c r="P53" s="148"/>
      <c r="Q53" s="81">
        <f t="shared" si="6"/>
        <v>5</v>
      </c>
      <c r="R53" s="148"/>
    </row>
    <row r="54" spans="1:19" x14ac:dyDescent="0.25">
      <c r="A54" s="118" t="s">
        <v>58</v>
      </c>
      <c r="B54" s="119" t="s">
        <v>62</v>
      </c>
      <c r="C54" s="119"/>
      <c r="D54" s="119"/>
      <c r="E54" s="148">
        <v>0</v>
      </c>
      <c r="F54" s="148">
        <v>0</v>
      </c>
      <c r="G54" s="148">
        <v>0</v>
      </c>
      <c r="H54" s="148">
        <v>0</v>
      </c>
      <c r="I54" s="148"/>
      <c r="J54" s="148"/>
      <c r="K54" s="148">
        <v>0</v>
      </c>
      <c r="L54" s="148"/>
      <c r="M54" s="148">
        <v>0</v>
      </c>
      <c r="N54" s="148"/>
      <c r="O54" s="148"/>
      <c r="P54" s="148"/>
      <c r="Q54" s="81">
        <f t="shared" si="6"/>
        <v>0</v>
      </c>
      <c r="R54" s="148"/>
    </row>
    <row r="55" spans="1:19" x14ac:dyDescent="0.25">
      <c r="A55" s="118" t="s">
        <v>58</v>
      </c>
      <c r="B55" s="119" t="s">
        <v>63</v>
      </c>
      <c r="C55" s="119"/>
      <c r="D55" s="119"/>
      <c r="E55" s="148">
        <v>0</v>
      </c>
      <c r="F55" s="148">
        <v>0</v>
      </c>
      <c r="G55" s="148">
        <v>0</v>
      </c>
      <c r="H55" s="148">
        <v>2</v>
      </c>
      <c r="I55" s="148">
        <v>12</v>
      </c>
      <c r="J55" s="148">
        <v>0</v>
      </c>
      <c r="K55" s="148">
        <v>1</v>
      </c>
      <c r="L55" s="148">
        <v>1</v>
      </c>
      <c r="M55" s="148">
        <v>1</v>
      </c>
      <c r="N55" s="148">
        <v>0</v>
      </c>
      <c r="O55" s="148"/>
      <c r="P55" s="148"/>
      <c r="Q55" s="81">
        <f t="shared" si="6"/>
        <v>17</v>
      </c>
      <c r="R55" s="148"/>
    </row>
    <row r="56" spans="1:19" x14ac:dyDescent="0.25">
      <c r="A56" s="118" t="s">
        <v>58</v>
      </c>
      <c r="B56" s="119" t="s">
        <v>64</v>
      </c>
      <c r="C56" s="119"/>
      <c r="D56" s="119"/>
      <c r="E56" s="148">
        <v>0</v>
      </c>
      <c r="F56" s="148">
        <v>0</v>
      </c>
      <c r="G56" s="148">
        <v>0</v>
      </c>
      <c r="H56" s="148">
        <v>1</v>
      </c>
      <c r="I56" s="148">
        <v>8</v>
      </c>
      <c r="J56" s="148">
        <v>0</v>
      </c>
      <c r="K56" s="148">
        <v>1</v>
      </c>
      <c r="L56" s="148"/>
      <c r="M56" s="148">
        <v>0</v>
      </c>
      <c r="N56" s="148">
        <v>3</v>
      </c>
      <c r="O56" s="148"/>
      <c r="P56" s="148"/>
      <c r="Q56" s="81">
        <f t="shared" si="6"/>
        <v>13</v>
      </c>
      <c r="R56" s="148"/>
    </row>
    <row r="57" spans="1:19" x14ac:dyDescent="0.25">
      <c r="A57" s="118" t="s">
        <v>58</v>
      </c>
      <c r="B57" s="119" t="s">
        <v>65</v>
      </c>
      <c r="C57" s="119"/>
      <c r="D57" s="119"/>
      <c r="E57" s="148">
        <v>0</v>
      </c>
      <c r="F57" s="148">
        <v>0</v>
      </c>
      <c r="G57" s="148">
        <v>1</v>
      </c>
      <c r="H57" s="148">
        <v>0</v>
      </c>
      <c r="I57" s="148">
        <v>4</v>
      </c>
      <c r="J57" s="148">
        <v>0</v>
      </c>
      <c r="K57" s="148">
        <v>0</v>
      </c>
      <c r="L57" s="148">
        <v>3</v>
      </c>
      <c r="M57" s="148">
        <v>0</v>
      </c>
      <c r="N57" s="148">
        <v>1</v>
      </c>
      <c r="O57" s="148"/>
      <c r="P57" s="148"/>
      <c r="Q57" s="81">
        <f t="shared" si="6"/>
        <v>9</v>
      </c>
      <c r="R57" s="148"/>
    </row>
    <row r="58" spans="1:19" x14ac:dyDescent="0.25">
      <c r="A58" s="118" t="s">
        <v>58</v>
      </c>
      <c r="B58" s="119" t="s">
        <v>66</v>
      </c>
      <c r="C58" s="119"/>
      <c r="D58" s="119"/>
      <c r="E58" s="148">
        <v>0</v>
      </c>
      <c r="F58" s="148">
        <v>0</v>
      </c>
      <c r="G58" s="148">
        <v>0</v>
      </c>
      <c r="H58" s="148">
        <v>0</v>
      </c>
      <c r="I58" s="148">
        <v>0</v>
      </c>
      <c r="J58" s="148">
        <v>0</v>
      </c>
      <c r="K58" s="148">
        <v>1</v>
      </c>
      <c r="L58" s="148">
        <v>0</v>
      </c>
      <c r="M58" s="148">
        <v>0</v>
      </c>
      <c r="N58" s="148"/>
      <c r="O58" s="148"/>
      <c r="P58" s="148"/>
      <c r="Q58" s="81">
        <f t="shared" si="6"/>
        <v>1</v>
      </c>
      <c r="R58" s="148"/>
    </row>
    <row r="59" spans="1:19" x14ac:dyDescent="0.25">
      <c r="A59" s="118" t="s">
        <v>58</v>
      </c>
      <c r="B59" s="119" t="s">
        <v>67</v>
      </c>
      <c r="C59" s="119"/>
      <c r="D59" s="119"/>
      <c r="E59" s="148">
        <v>0</v>
      </c>
      <c r="F59" s="148">
        <v>0</v>
      </c>
      <c r="G59" s="148">
        <v>0</v>
      </c>
      <c r="H59" s="148">
        <v>0</v>
      </c>
      <c r="I59" s="148">
        <v>1</v>
      </c>
      <c r="J59" s="148">
        <v>1</v>
      </c>
      <c r="K59" s="148">
        <v>0</v>
      </c>
      <c r="L59" s="148">
        <v>0</v>
      </c>
      <c r="M59" s="148">
        <v>0</v>
      </c>
      <c r="N59" s="148">
        <v>1</v>
      </c>
      <c r="O59" s="148"/>
      <c r="P59" s="148"/>
      <c r="Q59" s="81">
        <f t="shared" si="6"/>
        <v>3</v>
      </c>
      <c r="R59" s="148"/>
    </row>
    <row r="60" spans="1:19" ht="15.75" thickBot="1" x14ac:dyDescent="0.3">
      <c r="A60" s="164" t="s">
        <v>58</v>
      </c>
      <c r="B60" s="164" t="s">
        <v>224</v>
      </c>
      <c r="C60" s="152"/>
      <c r="D60" s="152"/>
      <c r="E60" s="153">
        <v>0</v>
      </c>
      <c r="F60" s="153">
        <v>0</v>
      </c>
      <c r="G60" s="153">
        <v>3</v>
      </c>
      <c r="H60" s="153">
        <v>1</v>
      </c>
      <c r="I60" s="153">
        <v>1</v>
      </c>
      <c r="J60" s="153">
        <v>0</v>
      </c>
      <c r="K60" s="153">
        <v>0</v>
      </c>
      <c r="L60" s="153">
        <v>1</v>
      </c>
      <c r="M60" s="153">
        <v>2</v>
      </c>
      <c r="N60" s="153">
        <v>2</v>
      </c>
      <c r="O60" s="153"/>
      <c r="P60" s="153"/>
      <c r="Q60" s="188">
        <f>SUM(E60:P60)</f>
        <v>10</v>
      </c>
      <c r="R60" s="153"/>
    </row>
    <row r="61" spans="1:19" ht="15.75" thickBot="1" x14ac:dyDescent="0.3">
      <c r="A61" s="415" t="s">
        <v>205</v>
      </c>
      <c r="B61" s="416"/>
      <c r="C61" s="161">
        <f>D61/Metas!J9</f>
        <v>1.2452711223203028</v>
      </c>
      <c r="D61" s="162">
        <f>Q61/R61</f>
        <v>0.64754098360655743</v>
      </c>
      <c r="E61" s="184">
        <f t="shared" ref="E61:Q61" si="7">SUM(E51:E60)</f>
        <v>0</v>
      </c>
      <c r="F61" s="184">
        <f t="shared" si="7"/>
        <v>0</v>
      </c>
      <c r="G61" s="184">
        <f t="shared" si="7"/>
        <v>5</v>
      </c>
      <c r="H61" s="184">
        <f t="shared" si="7"/>
        <v>4</v>
      </c>
      <c r="I61" s="184">
        <f t="shared" si="7"/>
        <v>42</v>
      </c>
      <c r="J61" s="184">
        <f t="shared" si="7"/>
        <v>1</v>
      </c>
      <c r="K61" s="184">
        <f t="shared" si="7"/>
        <v>5</v>
      </c>
      <c r="L61" s="184">
        <f t="shared" si="7"/>
        <v>6</v>
      </c>
      <c r="M61" s="184">
        <f t="shared" si="7"/>
        <v>4</v>
      </c>
      <c r="N61" s="184">
        <f t="shared" si="7"/>
        <v>12</v>
      </c>
      <c r="O61" s="184">
        <f t="shared" si="7"/>
        <v>0</v>
      </c>
      <c r="P61" s="184">
        <f t="shared" si="7"/>
        <v>0</v>
      </c>
      <c r="Q61" s="183">
        <f t="shared" si="7"/>
        <v>79</v>
      </c>
      <c r="R61" s="248">
        <v>122</v>
      </c>
      <c r="S61" s="3"/>
    </row>
    <row r="62" spans="1:19" x14ac:dyDescent="0.25">
      <c r="A62" s="155" t="s">
        <v>68</v>
      </c>
      <c r="B62" s="156" t="s">
        <v>69</v>
      </c>
      <c r="C62" s="156"/>
      <c r="D62" s="156"/>
      <c r="E62" s="158">
        <v>1</v>
      </c>
      <c r="F62" s="158">
        <v>0</v>
      </c>
      <c r="G62" s="158">
        <v>0</v>
      </c>
      <c r="H62" s="158">
        <v>0</v>
      </c>
      <c r="I62" s="158">
        <v>1</v>
      </c>
      <c r="J62" s="158">
        <v>1</v>
      </c>
      <c r="K62" s="158">
        <v>2</v>
      </c>
      <c r="L62" s="158">
        <v>3</v>
      </c>
      <c r="M62" s="158">
        <v>1</v>
      </c>
      <c r="N62" s="158">
        <v>2</v>
      </c>
      <c r="O62" s="158"/>
      <c r="P62" s="158"/>
      <c r="Q62" s="96">
        <f t="shared" si="6"/>
        <v>11</v>
      </c>
      <c r="R62" s="158"/>
    </row>
    <row r="63" spans="1:19" x14ac:dyDescent="0.25">
      <c r="A63" s="118" t="s">
        <v>68</v>
      </c>
      <c r="B63" s="119" t="s">
        <v>70</v>
      </c>
      <c r="C63" s="119"/>
      <c r="D63" s="119"/>
      <c r="E63" s="148">
        <v>2</v>
      </c>
      <c r="F63" s="148">
        <v>0</v>
      </c>
      <c r="G63" s="148">
        <v>0</v>
      </c>
      <c r="H63" s="148">
        <v>1</v>
      </c>
      <c r="I63" s="148">
        <v>0</v>
      </c>
      <c r="J63" s="148">
        <v>0</v>
      </c>
      <c r="K63" s="148">
        <v>0</v>
      </c>
      <c r="L63" s="148">
        <v>0</v>
      </c>
      <c r="M63" s="148">
        <v>0</v>
      </c>
      <c r="N63" s="148">
        <v>0</v>
      </c>
      <c r="O63" s="148"/>
      <c r="P63" s="148"/>
      <c r="Q63" s="81">
        <f t="shared" si="6"/>
        <v>3</v>
      </c>
      <c r="R63" s="148"/>
    </row>
    <row r="64" spans="1:19" x14ac:dyDescent="0.25">
      <c r="A64" s="118" t="s">
        <v>68</v>
      </c>
      <c r="B64" s="119" t="s">
        <v>71</v>
      </c>
      <c r="C64" s="119"/>
      <c r="D64" s="119"/>
      <c r="E64" s="148">
        <v>0</v>
      </c>
      <c r="F64" s="148">
        <v>0</v>
      </c>
      <c r="G64" s="148">
        <v>0</v>
      </c>
      <c r="H64" s="148">
        <v>0</v>
      </c>
      <c r="I64" s="148"/>
      <c r="J64" s="148">
        <v>0</v>
      </c>
      <c r="K64" s="148">
        <v>0</v>
      </c>
      <c r="L64" s="148">
        <v>0</v>
      </c>
      <c r="M64" s="148">
        <v>0</v>
      </c>
      <c r="N64" s="148"/>
      <c r="O64" s="148"/>
      <c r="P64" s="148"/>
      <c r="Q64" s="81">
        <f t="shared" si="6"/>
        <v>0</v>
      </c>
      <c r="R64" s="148"/>
    </row>
    <row r="65" spans="1:19" x14ac:dyDescent="0.25">
      <c r="A65" s="118" t="s">
        <v>68</v>
      </c>
      <c r="B65" s="119" t="s">
        <v>72</v>
      </c>
      <c r="C65" s="119"/>
      <c r="D65" s="119"/>
      <c r="E65" s="148">
        <v>1</v>
      </c>
      <c r="F65" s="148">
        <v>1</v>
      </c>
      <c r="G65" s="148">
        <v>0</v>
      </c>
      <c r="H65" s="148">
        <v>1</v>
      </c>
      <c r="I65" s="148">
        <v>0</v>
      </c>
      <c r="J65" s="148">
        <v>0</v>
      </c>
      <c r="K65" s="148">
        <v>0</v>
      </c>
      <c r="L65" s="148">
        <v>0</v>
      </c>
      <c r="M65" s="148">
        <v>0</v>
      </c>
      <c r="N65" s="148">
        <v>0</v>
      </c>
      <c r="O65" s="148"/>
      <c r="P65" s="148"/>
      <c r="Q65" s="81">
        <f t="shared" si="6"/>
        <v>3</v>
      </c>
      <c r="R65" s="148"/>
    </row>
    <row r="66" spans="1:19" x14ac:dyDescent="0.25">
      <c r="A66" s="118" t="s">
        <v>68</v>
      </c>
      <c r="B66" s="119" t="s">
        <v>73</v>
      </c>
      <c r="C66" s="119"/>
      <c r="D66" s="119"/>
      <c r="E66" s="148">
        <v>0</v>
      </c>
      <c r="F66" s="148">
        <v>0</v>
      </c>
      <c r="G66" s="148">
        <v>0</v>
      </c>
      <c r="H66" s="148">
        <v>0</v>
      </c>
      <c r="I66" s="148">
        <v>0</v>
      </c>
      <c r="J66" s="148">
        <v>0</v>
      </c>
      <c r="K66" s="148">
        <v>2</v>
      </c>
      <c r="L66" s="148">
        <v>0</v>
      </c>
      <c r="M66" s="148">
        <v>0</v>
      </c>
      <c r="N66" s="148"/>
      <c r="O66" s="148"/>
      <c r="P66" s="148"/>
      <c r="Q66" s="81">
        <f t="shared" si="6"/>
        <v>2</v>
      </c>
      <c r="R66" s="148"/>
    </row>
    <row r="67" spans="1:19" x14ac:dyDescent="0.25">
      <c r="A67" s="118" t="s">
        <v>68</v>
      </c>
      <c r="B67" s="119" t="s">
        <v>74</v>
      </c>
      <c r="C67" s="119"/>
      <c r="D67" s="119"/>
      <c r="E67" s="148">
        <v>0</v>
      </c>
      <c r="F67" s="148"/>
      <c r="G67" s="148">
        <v>1</v>
      </c>
      <c r="H67" s="148">
        <v>0</v>
      </c>
      <c r="I67" s="148">
        <v>1</v>
      </c>
      <c r="J67" s="148">
        <v>1</v>
      </c>
      <c r="K67" s="148">
        <v>0</v>
      </c>
      <c r="L67" s="148">
        <v>0</v>
      </c>
      <c r="M67" s="148">
        <v>0</v>
      </c>
      <c r="N67" s="148"/>
      <c r="O67" s="148"/>
      <c r="P67" s="148"/>
      <c r="Q67" s="81">
        <f t="shared" si="6"/>
        <v>3</v>
      </c>
      <c r="R67" s="148"/>
    </row>
    <row r="68" spans="1:19" x14ac:dyDescent="0.25">
      <c r="A68" s="118" t="s">
        <v>68</v>
      </c>
      <c r="B68" s="119" t="s">
        <v>75</v>
      </c>
      <c r="C68" s="119"/>
      <c r="D68" s="119"/>
      <c r="E68" s="148">
        <v>0</v>
      </c>
      <c r="F68" s="148">
        <v>0</v>
      </c>
      <c r="G68" s="148">
        <v>0</v>
      </c>
      <c r="H68" s="148">
        <v>0</v>
      </c>
      <c r="I68" s="148">
        <v>0</v>
      </c>
      <c r="J68" s="148">
        <v>0</v>
      </c>
      <c r="K68" s="148">
        <v>0</v>
      </c>
      <c r="L68" s="148">
        <v>0</v>
      </c>
      <c r="M68" s="148">
        <v>0</v>
      </c>
      <c r="N68" s="148"/>
      <c r="O68" s="148"/>
      <c r="P68" s="148"/>
      <c r="Q68" s="81">
        <f t="shared" si="6"/>
        <v>0</v>
      </c>
      <c r="R68" s="148"/>
    </row>
    <row r="69" spans="1:19" x14ac:dyDescent="0.25">
      <c r="A69" s="118" t="s">
        <v>68</v>
      </c>
      <c r="B69" s="119" t="s">
        <v>76</v>
      </c>
      <c r="C69" s="119"/>
      <c r="D69" s="119"/>
      <c r="E69" s="148">
        <v>1</v>
      </c>
      <c r="F69" s="148">
        <v>0</v>
      </c>
      <c r="G69" s="148">
        <v>0</v>
      </c>
      <c r="H69" s="148"/>
      <c r="I69" s="148">
        <v>0</v>
      </c>
      <c r="J69" s="148">
        <v>0</v>
      </c>
      <c r="K69" s="148">
        <v>0</v>
      </c>
      <c r="L69" s="148">
        <v>0</v>
      </c>
      <c r="M69" s="148">
        <v>0</v>
      </c>
      <c r="N69" s="148"/>
      <c r="O69" s="148"/>
      <c r="P69" s="148"/>
      <c r="Q69" s="81">
        <f t="shared" si="6"/>
        <v>1</v>
      </c>
      <c r="R69" s="148"/>
    </row>
    <row r="70" spans="1:19" x14ac:dyDescent="0.25">
      <c r="A70" s="118" t="s">
        <v>68</v>
      </c>
      <c r="B70" s="119" t="s">
        <v>77</v>
      </c>
      <c r="C70" s="119"/>
      <c r="D70" s="119"/>
      <c r="E70" s="148">
        <v>0</v>
      </c>
      <c r="F70" s="148">
        <v>0</v>
      </c>
      <c r="G70" s="148">
        <v>0</v>
      </c>
      <c r="H70" s="148">
        <v>0</v>
      </c>
      <c r="I70" s="148">
        <v>0</v>
      </c>
      <c r="J70" s="148">
        <v>0</v>
      </c>
      <c r="K70" s="148">
        <v>0</v>
      </c>
      <c r="L70" s="148">
        <v>0</v>
      </c>
      <c r="M70" s="148">
        <v>0</v>
      </c>
      <c r="N70" s="148"/>
      <c r="O70" s="148"/>
      <c r="P70" s="148"/>
      <c r="Q70" s="81">
        <f t="shared" si="6"/>
        <v>0</v>
      </c>
      <c r="R70" s="148"/>
    </row>
    <row r="71" spans="1:19" x14ac:dyDescent="0.25">
      <c r="A71" s="118" t="s">
        <v>68</v>
      </c>
      <c r="B71" s="119" t="s">
        <v>78</v>
      </c>
      <c r="C71" s="119"/>
      <c r="D71" s="119"/>
      <c r="E71" s="148">
        <v>0</v>
      </c>
      <c r="F71" s="148">
        <v>0</v>
      </c>
      <c r="G71" s="148">
        <v>0</v>
      </c>
      <c r="H71" s="148"/>
      <c r="I71" s="148">
        <v>0</v>
      </c>
      <c r="J71" s="148">
        <v>0</v>
      </c>
      <c r="K71" s="148">
        <v>0</v>
      </c>
      <c r="L71" s="148">
        <v>0</v>
      </c>
      <c r="M71" s="148">
        <v>0</v>
      </c>
      <c r="N71" s="148"/>
      <c r="O71" s="148"/>
      <c r="P71" s="148"/>
      <c r="Q71" s="81">
        <f t="shared" si="6"/>
        <v>0</v>
      </c>
      <c r="R71" s="148"/>
    </row>
    <row r="72" spans="1:19" x14ac:dyDescent="0.25">
      <c r="A72" s="118" t="s">
        <v>68</v>
      </c>
      <c r="B72" s="119" t="s">
        <v>79</v>
      </c>
      <c r="C72" s="119"/>
      <c r="D72" s="119"/>
      <c r="E72" s="148">
        <v>0</v>
      </c>
      <c r="F72" s="148">
        <v>0</v>
      </c>
      <c r="G72" s="148">
        <v>0</v>
      </c>
      <c r="H72" s="148">
        <v>1</v>
      </c>
      <c r="I72" s="148">
        <v>2</v>
      </c>
      <c r="J72" s="148">
        <v>0</v>
      </c>
      <c r="K72" s="148">
        <v>1</v>
      </c>
      <c r="L72" s="148">
        <v>0</v>
      </c>
      <c r="M72" s="148">
        <v>2</v>
      </c>
      <c r="N72" s="148">
        <v>1</v>
      </c>
      <c r="O72" s="148"/>
      <c r="P72" s="148"/>
      <c r="Q72" s="81">
        <f t="shared" si="6"/>
        <v>7</v>
      </c>
      <c r="R72" s="148"/>
    </row>
    <row r="73" spans="1:19" x14ac:dyDescent="0.25">
      <c r="A73" s="118" t="s">
        <v>68</v>
      </c>
      <c r="B73" s="119" t="s">
        <v>80</v>
      </c>
      <c r="C73" s="119"/>
      <c r="D73" s="119"/>
      <c r="E73" s="148">
        <v>0</v>
      </c>
      <c r="F73" s="148">
        <v>0</v>
      </c>
      <c r="G73" s="148">
        <v>0</v>
      </c>
      <c r="H73" s="148">
        <v>0</v>
      </c>
      <c r="I73" s="148">
        <v>0</v>
      </c>
      <c r="J73" s="148">
        <v>0</v>
      </c>
      <c r="K73" s="148">
        <v>0</v>
      </c>
      <c r="L73" s="148">
        <v>0</v>
      </c>
      <c r="M73" s="148">
        <v>0</v>
      </c>
      <c r="N73" s="148">
        <v>0</v>
      </c>
      <c r="O73" s="148"/>
      <c r="P73" s="148"/>
      <c r="Q73" s="81">
        <f t="shared" si="6"/>
        <v>0</v>
      </c>
      <c r="R73" s="148"/>
    </row>
    <row r="74" spans="1:19" x14ac:dyDescent="0.25">
      <c r="A74" s="118" t="s">
        <v>68</v>
      </c>
      <c r="B74" s="119" t="s">
        <v>81</v>
      </c>
      <c r="C74" s="119"/>
      <c r="D74" s="119"/>
      <c r="E74" s="148">
        <v>0</v>
      </c>
      <c r="F74" s="148">
        <v>1</v>
      </c>
      <c r="G74" s="148">
        <v>0</v>
      </c>
      <c r="H74" s="148">
        <v>0</v>
      </c>
      <c r="I74" s="148">
        <v>0</v>
      </c>
      <c r="J74" s="148">
        <v>0</v>
      </c>
      <c r="K74" s="148">
        <v>1</v>
      </c>
      <c r="L74" s="148">
        <v>0</v>
      </c>
      <c r="M74" s="148">
        <v>0</v>
      </c>
      <c r="N74" s="148">
        <v>0</v>
      </c>
      <c r="O74" s="148"/>
      <c r="P74" s="148"/>
      <c r="Q74" s="81">
        <f t="shared" si="6"/>
        <v>2</v>
      </c>
      <c r="R74" s="148"/>
    </row>
    <row r="75" spans="1:19" ht="15.75" thickBot="1" x14ac:dyDescent="0.3">
      <c r="A75" s="164" t="s">
        <v>68</v>
      </c>
      <c r="B75" s="152" t="s">
        <v>82</v>
      </c>
      <c r="C75" s="152"/>
      <c r="D75" s="152"/>
      <c r="E75" s="153">
        <v>1</v>
      </c>
      <c r="F75" s="153">
        <v>6</v>
      </c>
      <c r="G75" s="153">
        <v>4</v>
      </c>
      <c r="H75" s="153">
        <v>3</v>
      </c>
      <c r="I75" s="153">
        <v>6</v>
      </c>
      <c r="J75" s="153">
        <v>1</v>
      </c>
      <c r="K75" s="153">
        <v>8</v>
      </c>
      <c r="L75" s="153">
        <v>11</v>
      </c>
      <c r="M75" s="153">
        <v>3</v>
      </c>
      <c r="N75" s="153">
        <v>4</v>
      </c>
      <c r="O75" s="153"/>
      <c r="P75" s="153"/>
      <c r="Q75" s="92">
        <f t="shared" si="6"/>
        <v>47</v>
      </c>
      <c r="R75" s="153"/>
    </row>
    <row r="76" spans="1:19" ht="15.75" thickBot="1" x14ac:dyDescent="0.3">
      <c r="A76" s="415" t="s">
        <v>206</v>
      </c>
      <c r="B76" s="416"/>
      <c r="C76" s="161">
        <f>D76/Metas!J10</f>
        <v>0.66886800440267546</v>
      </c>
      <c r="D76" s="162">
        <f>Q76/R76</f>
        <v>0.20734908136482941</v>
      </c>
      <c r="E76" s="184">
        <f>SUM(E62:E75)</f>
        <v>6</v>
      </c>
      <c r="F76" s="184">
        <f t="shared" ref="F76:P76" si="8">SUM(F62:F75)</f>
        <v>8</v>
      </c>
      <c r="G76" s="184">
        <f t="shared" si="8"/>
        <v>5</v>
      </c>
      <c r="H76" s="184">
        <f t="shared" si="8"/>
        <v>6</v>
      </c>
      <c r="I76" s="184">
        <f t="shared" si="8"/>
        <v>10</v>
      </c>
      <c r="J76" s="184">
        <f t="shared" si="8"/>
        <v>3</v>
      </c>
      <c r="K76" s="184">
        <f t="shared" si="8"/>
        <v>14</v>
      </c>
      <c r="L76" s="184">
        <f t="shared" si="8"/>
        <v>14</v>
      </c>
      <c r="M76" s="184">
        <f t="shared" si="8"/>
        <v>6</v>
      </c>
      <c r="N76" s="184">
        <f t="shared" si="8"/>
        <v>7</v>
      </c>
      <c r="O76" s="184">
        <f t="shared" si="8"/>
        <v>0</v>
      </c>
      <c r="P76" s="184">
        <f t="shared" si="8"/>
        <v>0</v>
      </c>
      <c r="Q76" s="183">
        <f>SUM(Q62:Q75)</f>
        <v>79</v>
      </c>
      <c r="R76" s="248">
        <v>381</v>
      </c>
      <c r="S76" s="3"/>
    </row>
    <row r="77" spans="1:19" x14ac:dyDescent="0.25">
      <c r="A77" s="155" t="s">
        <v>83</v>
      </c>
      <c r="B77" s="156" t="s">
        <v>84</v>
      </c>
      <c r="C77" s="156"/>
      <c r="D77" s="156"/>
      <c r="E77" s="158">
        <v>1</v>
      </c>
      <c r="F77" s="158">
        <v>4</v>
      </c>
      <c r="G77" s="158">
        <v>2</v>
      </c>
      <c r="H77" s="158">
        <v>5</v>
      </c>
      <c r="I77" s="158">
        <v>4</v>
      </c>
      <c r="J77" s="158">
        <v>0</v>
      </c>
      <c r="K77" s="158">
        <v>2</v>
      </c>
      <c r="L77" s="158">
        <v>4</v>
      </c>
      <c r="M77" s="158">
        <v>0</v>
      </c>
      <c r="N77" s="158">
        <v>6</v>
      </c>
      <c r="O77" s="158"/>
      <c r="P77" s="158"/>
      <c r="Q77" s="96">
        <f t="shared" si="6"/>
        <v>28</v>
      </c>
      <c r="R77" s="158"/>
    </row>
    <row r="78" spans="1:19" x14ac:dyDescent="0.25">
      <c r="A78" s="118" t="s">
        <v>83</v>
      </c>
      <c r="B78" s="119" t="s">
        <v>85</v>
      </c>
      <c r="C78" s="119"/>
      <c r="D78" s="119"/>
      <c r="E78" s="148">
        <v>0</v>
      </c>
      <c r="F78" s="148">
        <v>0</v>
      </c>
      <c r="G78" s="148">
        <v>0</v>
      </c>
      <c r="H78" s="148">
        <v>0</v>
      </c>
      <c r="I78" s="148">
        <v>0</v>
      </c>
      <c r="J78" s="148">
        <v>1</v>
      </c>
      <c r="K78" s="148">
        <v>0</v>
      </c>
      <c r="L78" s="148">
        <v>0</v>
      </c>
      <c r="M78" s="148">
        <v>0</v>
      </c>
      <c r="N78" s="148"/>
      <c r="O78" s="148"/>
      <c r="P78" s="148"/>
      <c r="Q78" s="81">
        <f t="shared" si="6"/>
        <v>1</v>
      </c>
      <c r="R78" s="148"/>
    </row>
    <row r="79" spans="1:19" x14ac:dyDescent="0.25">
      <c r="A79" s="118" t="s">
        <v>83</v>
      </c>
      <c r="B79" s="119" t="s">
        <v>86</v>
      </c>
      <c r="C79" s="119"/>
      <c r="D79" s="119"/>
      <c r="E79" s="148">
        <v>0</v>
      </c>
      <c r="F79" s="148">
        <v>0</v>
      </c>
      <c r="G79" s="148">
        <v>3</v>
      </c>
      <c r="H79" s="148">
        <v>0</v>
      </c>
      <c r="I79" s="148">
        <v>0</v>
      </c>
      <c r="J79" s="148">
        <v>0</v>
      </c>
      <c r="K79" s="148">
        <v>0</v>
      </c>
      <c r="L79" s="148">
        <v>0</v>
      </c>
      <c r="M79" s="148">
        <v>0</v>
      </c>
      <c r="N79" s="148"/>
      <c r="O79" s="148"/>
      <c r="P79" s="148"/>
      <c r="Q79" s="81">
        <f t="shared" si="6"/>
        <v>3</v>
      </c>
      <c r="R79" s="148"/>
    </row>
    <row r="80" spans="1:19" x14ac:dyDescent="0.25">
      <c r="A80" s="118" t="s">
        <v>83</v>
      </c>
      <c r="B80" s="119" t="s">
        <v>87</v>
      </c>
      <c r="C80" s="119"/>
      <c r="D80" s="119"/>
      <c r="E80" s="148">
        <v>0</v>
      </c>
      <c r="F80" s="148">
        <v>0</v>
      </c>
      <c r="G80" s="148">
        <v>0</v>
      </c>
      <c r="H80" s="148">
        <v>0</v>
      </c>
      <c r="I80" s="148">
        <v>0</v>
      </c>
      <c r="J80" s="148">
        <v>0</v>
      </c>
      <c r="K80" s="148">
        <v>0</v>
      </c>
      <c r="L80" s="148">
        <v>0</v>
      </c>
      <c r="M80" s="148">
        <v>0</v>
      </c>
      <c r="N80" s="148">
        <v>2</v>
      </c>
      <c r="O80" s="148"/>
      <c r="P80" s="148"/>
      <c r="Q80" s="81">
        <f t="shared" si="6"/>
        <v>2</v>
      </c>
      <c r="R80" s="148"/>
    </row>
    <row r="81" spans="1:19" x14ac:dyDescent="0.25">
      <c r="A81" s="118" t="s">
        <v>83</v>
      </c>
      <c r="B81" s="119" t="s">
        <v>88</v>
      </c>
      <c r="C81" s="119"/>
      <c r="D81" s="119"/>
      <c r="E81" s="148">
        <v>0</v>
      </c>
      <c r="F81" s="148">
        <v>0</v>
      </c>
      <c r="G81" s="148">
        <v>0</v>
      </c>
      <c r="H81" s="148">
        <v>1</v>
      </c>
      <c r="I81" s="148">
        <v>0</v>
      </c>
      <c r="J81" s="148">
        <v>0</v>
      </c>
      <c r="K81" s="148">
        <v>0</v>
      </c>
      <c r="L81" s="148">
        <v>0</v>
      </c>
      <c r="M81" s="148">
        <v>0</v>
      </c>
      <c r="N81" s="148"/>
      <c r="O81" s="148"/>
      <c r="P81" s="148"/>
      <c r="Q81" s="81">
        <f t="shared" si="6"/>
        <v>1</v>
      </c>
      <c r="R81" s="148"/>
    </row>
    <row r="82" spans="1:19" x14ac:dyDescent="0.25">
      <c r="A82" s="118" t="s">
        <v>83</v>
      </c>
      <c r="B82" s="119" t="s">
        <v>89</v>
      </c>
      <c r="C82" s="119"/>
      <c r="D82" s="119"/>
      <c r="E82" s="148">
        <v>0</v>
      </c>
      <c r="F82" s="148">
        <v>0</v>
      </c>
      <c r="G82" s="148">
        <v>3</v>
      </c>
      <c r="H82" s="148">
        <v>1</v>
      </c>
      <c r="I82" s="148">
        <v>0</v>
      </c>
      <c r="J82" s="148">
        <v>0</v>
      </c>
      <c r="K82" s="148">
        <v>2</v>
      </c>
      <c r="L82" s="148">
        <v>0</v>
      </c>
      <c r="M82" s="148">
        <v>0</v>
      </c>
      <c r="N82" s="148">
        <v>1</v>
      </c>
      <c r="O82" s="148"/>
      <c r="P82" s="148"/>
      <c r="Q82" s="81">
        <f t="shared" si="6"/>
        <v>7</v>
      </c>
      <c r="R82" s="148"/>
    </row>
    <row r="83" spans="1:19" x14ac:dyDescent="0.25">
      <c r="A83" s="118" t="s">
        <v>83</v>
      </c>
      <c r="B83" s="119" t="s">
        <v>90</v>
      </c>
      <c r="C83" s="119"/>
      <c r="D83" s="119"/>
      <c r="E83" s="148">
        <v>0</v>
      </c>
      <c r="F83" s="148">
        <v>0</v>
      </c>
      <c r="G83" s="148">
        <v>0</v>
      </c>
      <c r="H83" s="148">
        <v>0</v>
      </c>
      <c r="I83" s="148">
        <v>0</v>
      </c>
      <c r="J83" s="148">
        <v>0</v>
      </c>
      <c r="K83" s="148">
        <v>0</v>
      </c>
      <c r="L83" s="148">
        <v>0</v>
      </c>
      <c r="M83" s="148">
        <v>0</v>
      </c>
      <c r="N83" s="148"/>
      <c r="O83" s="148"/>
      <c r="P83" s="148"/>
      <c r="Q83" s="81">
        <f t="shared" si="6"/>
        <v>0</v>
      </c>
      <c r="R83" s="148"/>
    </row>
    <row r="84" spans="1:19" x14ac:dyDescent="0.25">
      <c r="A84" s="118" t="s">
        <v>83</v>
      </c>
      <c r="B84" s="119" t="s">
        <v>91</v>
      </c>
      <c r="C84" s="119"/>
      <c r="D84" s="119"/>
      <c r="E84" s="148">
        <v>0</v>
      </c>
      <c r="F84" s="148">
        <v>0</v>
      </c>
      <c r="G84" s="148">
        <v>0</v>
      </c>
      <c r="H84" s="148">
        <v>0</v>
      </c>
      <c r="I84" s="148">
        <v>0</v>
      </c>
      <c r="J84" s="148">
        <v>0</v>
      </c>
      <c r="K84" s="148">
        <v>0</v>
      </c>
      <c r="L84" s="148">
        <v>0</v>
      </c>
      <c r="M84" s="148">
        <v>0</v>
      </c>
      <c r="N84" s="148"/>
      <c r="O84" s="148"/>
      <c r="P84" s="148"/>
      <c r="Q84" s="81">
        <f t="shared" si="6"/>
        <v>0</v>
      </c>
      <c r="R84" s="148"/>
    </row>
    <row r="85" spans="1:19" x14ac:dyDescent="0.25">
      <c r="A85" s="118" t="s">
        <v>83</v>
      </c>
      <c r="B85" s="119" t="s">
        <v>92</v>
      </c>
      <c r="C85" s="119"/>
      <c r="D85" s="119"/>
      <c r="E85" s="148">
        <v>0</v>
      </c>
      <c r="F85" s="148">
        <v>0</v>
      </c>
      <c r="G85" s="148">
        <v>0</v>
      </c>
      <c r="H85" s="148">
        <v>0</v>
      </c>
      <c r="I85" s="148">
        <v>0</v>
      </c>
      <c r="J85" s="148">
        <v>0</v>
      </c>
      <c r="K85" s="148">
        <v>0</v>
      </c>
      <c r="L85" s="148">
        <v>0</v>
      </c>
      <c r="M85" s="148">
        <v>0</v>
      </c>
      <c r="N85" s="148"/>
      <c r="O85" s="148"/>
      <c r="P85" s="148"/>
      <c r="Q85" s="81">
        <f t="shared" si="6"/>
        <v>0</v>
      </c>
      <c r="R85" s="148"/>
    </row>
    <row r="86" spans="1:19" ht="15.75" thickBot="1" x14ac:dyDescent="0.3">
      <c r="A86" s="164" t="s">
        <v>83</v>
      </c>
      <c r="B86" s="152" t="s">
        <v>93</v>
      </c>
      <c r="C86" s="152"/>
      <c r="D86" s="152"/>
      <c r="E86" s="153">
        <v>0</v>
      </c>
      <c r="F86" s="153">
        <v>0</v>
      </c>
      <c r="G86" s="153">
        <v>0</v>
      </c>
      <c r="H86" s="153">
        <v>0</v>
      </c>
      <c r="I86" s="153">
        <v>0</v>
      </c>
      <c r="J86" s="153">
        <v>0</v>
      </c>
      <c r="K86" s="153">
        <v>0</v>
      </c>
      <c r="L86" s="153">
        <v>0</v>
      </c>
      <c r="M86" s="153">
        <v>0</v>
      </c>
      <c r="N86" s="153"/>
      <c r="O86" s="153"/>
      <c r="P86" s="153"/>
      <c r="Q86" s="92">
        <f t="shared" si="6"/>
        <v>0</v>
      </c>
      <c r="R86" s="153"/>
    </row>
    <row r="87" spans="1:19" ht="15.75" thickBot="1" x14ac:dyDescent="0.3">
      <c r="A87" s="415" t="s">
        <v>207</v>
      </c>
      <c r="B87" s="416"/>
      <c r="C87" s="161">
        <f>D87/Metas!J11</f>
        <v>0.61764705882352944</v>
      </c>
      <c r="D87" s="162">
        <f>Q87/R87</f>
        <v>0.49411764705882355</v>
      </c>
      <c r="E87" s="184">
        <f>SUM(E77:E86)</f>
        <v>1</v>
      </c>
      <c r="F87" s="184">
        <f>SUM(F77:F86)</f>
        <v>4</v>
      </c>
      <c r="G87" s="184">
        <f>SUM(G77:G86)</f>
        <v>8</v>
      </c>
      <c r="H87" s="184">
        <f>SUM(H77:H86)</f>
        <v>7</v>
      </c>
      <c r="I87" s="184">
        <f t="shared" ref="I87:N87" si="9">SUM(I77:I86)</f>
        <v>4</v>
      </c>
      <c r="J87" s="184">
        <f t="shared" si="9"/>
        <v>1</v>
      </c>
      <c r="K87" s="184">
        <f t="shared" si="9"/>
        <v>4</v>
      </c>
      <c r="L87" s="184">
        <f t="shared" si="9"/>
        <v>4</v>
      </c>
      <c r="M87" s="184">
        <f t="shared" si="9"/>
        <v>0</v>
      </c>
      <c r="N87" s="184">
        <f t="shared" si="9"/>
        <v>9</v>
      </c>
      <c r="O87" s="184">
        <f>SUM(O77:O86)</f>
        <v>0</v>
      </c>
      <c r="P87" s="184">
        <f>SUM(P77:P86)</f>
        <v>0</v>
      </c>
      <c r="Q87" s="183">
        <f t="shared" ref="Q87" si="10">SUM(Q77:Q86)</f>
        <v>42</v>
      </c>
      <c r="R87" s="248">
        <v>85</v>
      </c>
      <c r="S87" s="3"/>
    </row>
    <row r="88" spans="1:19" x14ac:dyDescent="0.25">
      <c r="A88" s="155" t="s">
        <v>94</v>
      </c>
      <c r="B88" s="156" t="s">
        <v>95</v>
      </c>
      <c r="C88" s="156"/>
      <c r="D88" s="156"/>
      <c r="E88" s="158">
        <v>0</v>
      </c>
      <c r="F88" s="158">
        <v>0</v>
      </c>
      <c r="G88" s="158">
        <v>1</v>
      </c>
      <c r="H88" s="158">
        <v>0</v>
      </c>
      <c r="I88" s="158">
        <v>0</v>
      </c>
      <c r="J88" s="158">
        <v>2</v>
      </c>
      <c r="K88" s="158">
        <v>0</v>
      </c>
      <c r="L88" s="158">
        <v>2</v>
      </c>
      <c r="M88" s="158">
        <v>0</v>
      </c>
      <c r="N88" s="158">
        <v>1</v>
      </c>
      <c r="O88" s="158"/>
      <c r="P88" s="158"/>
      <c r="Q88" s="96">
        <f t="shared" si="6"/>
        <v>6</v>
      </c>
      <c r="R88" s="158"/>
    </row>
    <row r="89" spans="1:19" x14ac:dyDescent="0.25">
      <c r="A89" s="118" t="s">
        <v>94</v>
      </c>
      <c r="B89" s="119" t="s">
        <v>96</v>
      </c>
      <c r="C89" s="119"/>
      <c r="D89" s="119"/>
      <c r="E89" s="148">
        <v>0</v>
      </c>
      <c r="F89" s="148">
        <v>0</v>
      </c>
      <c r="G89" s="148">
        <v>0</v>
      </c>
      <c r="H89" s="148">
        <v>0</v>
      </c>
      <c r="I89" s="148">
        <v>1</v>
      </c>
      <c r="J89" s="148">
        <v>0</v>
      </c>
      <c r="K89" s="148">
        <v>0</v>
      </c>
      <c r="L89" s="148">
        <v>0</v>
      </c>
      <c r="M89" s="148">
        <v>0</v>
      </c>
      <c r="N89" s="148">
        <v>0</v>
      </c>
      <c r="O89" s="148"/>
      <c r="P89" s="148"/>
      <c r="Q89" s="81">
        <f t="shared" si="6"/>
        <v>1</v>
      </c>
      <c r="R89" s="148"/>
    </row>
    <row r="90" spans="1:19" x14ac:dyDescent="0.25">
      <c r="A90" s="118" t="s">
        <v>94</v>
      </c>
      <c r="B90" s="119" t="s">
        <v>97</v>
      </c>
      <c r="C90" s="119"/>
      <c r="D90" s="119"/>
      <c r="E90" s="148">
        <v>0</v>
      </c>
      <c r="F90" s="148">
        <v>0</v>
      </c>
      <c r="G90" s="148">
        <v>1</v>
      </c>
      <c r="H90" s="148">
        <v>0</v>
      </c>
      <c r="I90" s="148">
        <v>0</v>
      </c>
      <c r="J90" s="148">
        <v>0</v>
      </c>
      <c r="K90" s="148">
        <v>3</v>
      </c>
      <c r="L90" s="389">
        <v>2</v>
      </c>
      <c r="M90" s="148">
        <v>0</v>
      </c>
      <c r="N90" s="148">
        <v>3</v>
      </c>
      <c r="O90" s="148"/>
      <c r="P90" s="148"/>
      <c r="Q90" s="81">
        <f t="shared" si="6"/>
        <v>9</v>
      </c>
      <c r="R90" s="148"/>
    </row>
    <row r="91" spans="1:19" x14ac:dyDescent="0.25">
      <c r="A91" s="118" t="s">
        <v>94</v>
      </c>
      <c r="B91" s="119" t="s">
        <v>98</v>
      </c>
      <c r="C91" s="119"/>
      <c r="D91" s="119"/>
      <c r="E91" s="148">
        <v>0</v>
      </c>
      <c r="F91" s="148">
        <v>0</v>
      </c>
      <c r="G91" s="148">
        <v>1</v>
      </c>
      <c r="H91" s="148"/>
      <c r="I91" s="148">
        <v>0</v>
      </c>
      <c r="J91" s="148">
        <v>0</v>
      </c>
      <c r="K91" s="148">
        <v>0</v>
      </c>
      <c r="L91" s="148">
        <v>0</v>
      </c>
      <c r="M91" s="148">
        <v>0</v>
      </c>
      <c r="N91" s="148">
        <v>0</v>
      </c>
      <c r="O91" s="148"/>
      <c r="P91" s="148"/>
      <c r="Q91" s="81">
        <f t="shared" si="6"/>
        <v>1</v>
      </c>
      <c r="R91" s="148"/>
    </row>
    <row r="92" spans="1:19" ht="15.75" thickBot="1" x14ac:dyDescent="0.3">
      <c r="A92" s="164" t="s">
        <v>94</v>
      </c>
      <c r="B92" s="152" t="s">
        <v>99</v>
      </c>
      <c r="C92" s="152"/>
      <c r="D92" s="152"/>
      <c r="E92" s="153">
        <v>0</v>
      </c>
      <c r="F92" s="153">
        <v>0</v>
      </c>
      <c r="G92" s="153">
        <v>0</v>
      </c>
      <c r="H92" s="153">
        <v>0</v>
      </c>
      <c r="I92" s="153">
        <v>0</v>
      </c>
      <c r="J92" s="153">
        <v>0</v>
      </c>
      <c r="K92" s="153">
        <v>1</v>
      </c>
      <c r="L92" s="153">
        <v>0</v>
      </c>
      <c r="M92" s="153">
        <v>1</v>
      </c>
      <c r="N92" s="153">
        <v>0</v>
      </c>
      <c r="O92" s="153"/>
      <c r="P92" s="153"/>
      <c r="Q92" s="92">
        <f t="shared" si="6"/>
        <v>2</v>
      </c>
      <c r="R92" s="153"/>
    </row>
    <row r="93" spans="1:19" ht="15.75" thickBot="1" x14ac:dyDescent="0.3">
      <c r="A93" s="415" t="s">
        <v>208</v>
      </c>
      <c r="B93" s="416"/>
      <c r="C93" s="161">
        <f>D93/Metas!J12</f>
        <v>1.0149572649572649</v>
      </c>
      <c r="D93" s="162">
        <f>Q93/R93</f>
        <v>0.18269230769230768</v>
      </c>
      <c r="E93" s="184">
        <f>SUM(E88:E92)</f>
        <v>0</v>
      </c>
      <c r="F93" s="184">
        <f>SUM(F88:F92)</f>
        <v>0</v>
      </c>
      <c r="G93" s="184">
        <f>SUM(G88:G92)</f>
        <v>3</v>
      </c>
      <c r="H93" s="184">
        <f>SUM(H88:H92)</f>
        <v>0</v>
      </c>
      <c r="I93" s="184">
        <f t="shared" ref="I93:N93" si="11">SUM(I88:I92)</f>
        <v>1</v>
      </c>
      <c r="J93" s="184">
        <f t="shared" si="11"/>
        <v>2</v>
      </c>
      <c r="K93" s="184">
        <f t="shared" si="11"/>
        <v>4</v>
      </c>
      <c r="L93" s="184">
        <f t="shared" si="11"/>
        <v>4</v>
      </c>
      <c r="M93" s="184">
        <f t="shared" si="11"/>
        <v>1</v>
      </c>
      <c r="N93" s="184">
        <f t="shared" si="11"/>
        <v>4</v>
      </c>
      <c r="O93" s="184">
        <f>SUM(O88:O92)</f>
        <v>0</v>
      </c>
      <c r="P93" s="184">
        <f>SUM(P88:P92)</f>
        <v>0</v>
      </c>
      <c r="Q93" s="183">
        <f t="shared" ref="Q93" si="12">SUM(Q88:Q92)</f>
        <v>19</v>
      </c>
      <c r="R93" s="248">
        <v>104</v>
      </c>
      <c r="S93" s="3"/>
    </row>
    <row r="94" spans="1:19" x14ac:dyDescent="0.25">
      <c r="A94" s="155" t="s">
        <v>100</v>
      </c>
      <c r="B94" s="156" t="s">
        <v>101</v>
      </c>
      <c r="C94" s="156"/>
      <c r="D94" s="156"/>
      <c r="E94" s="158">
        <v>0</v>
      </c>
      <c r="F94" s="158">
        <v>0</v>
      </c>
      <c r="G94" s="158">
        <v>0</v>
      </c>
      <c r="H94" s="158">
        <v>0</v>
      </c>
      <c r="I94" s="158">
        <v>1</v>
      </c>
      <c r="J94" s="158">
        <v>0</v>
      </c>
      <c r="K94" s="158">
        <v>0</v>
      </c>
      <c r="L94" s="158">
        <v>1</v>
      </c>
      <c r="M94" s="158">
        <v>0</v>
      </c>
      <c r="N94" s="158"/>
      <c r="O94" s="158"/>
      <c r="P94" s="158"/>
      <c r="Q94" s="96">
        <f t="shared" si="6"/>
        <v>2</v>
      </c>
      <c r="R94" s="158"/>
    </row>
    <row r="95" spans="1:19" x14ac:dyDescent="0.25">
      <c r="A95" s="118" t="s">
        <v>100</v>
      </c>
      <c r="B95" s="119" t="s">
        <v>102</v>
      </c>
      <c r="C95" s="119"/>
      <c r="D95" s="119"/>
      <c r="E95" s="148">
        <v>0</v>
      </c>
      <c r="F95" s="148">
        <v>0</v>
      </c>
      <c r="G95" s="148">
        <v>0</v>
      </c>
      <c r="H95" s="148">
        <v>2</v>
      </c>
      <c r="I95" s="148">
        <v>1</v>
      </c>
      <c r="J95" s="148">
        <v>1</v>
      </c>
      <c r="K95" s="148">
        <v>0</v>
      </c>
      <c r="L95" s="148">
        <v>0</v>
      </c>
      <c r="M95" s="148">
        <v>0</v>
      </c>
      <c r="N95" s="148"/>
      <c r="O95" s="148"/>
      <c r="P95" s="148"/>
      <c r="Q95" s="81">
        <f t="shared" si="6"/>
        <v>4</v>
      </c>
      <c r="R95" s="148"/>
    </row>
    <row r="96" spans="1:19" x14ac:dyDescent="0.25">
      <c r="A96" s="118" t="s">
        <v>100</v>
      </c>
      <c r="B96" s="119" t="s">
        <v>103</v>
      </c>
      <c r="C96" s="119"/>
      <c r="D96" s="119"/>
      <c r="E96" s="148">
        <v>0</v>
      </c>
      <c r="F96" s="148">
        <v>0</v>
      </c>
      <c r="G96" s="148">
        <v>0</v>
      </c>
      <c r="H96" s="148">
        <v>0</v>
      </c>
      <c r="I96" s="148">
        <v>0</v>
      </c>
      <c r="J96" s="148">
        <v>0</v>
      </c>
      <c r="K96" s="148">
        <v>0</v>
      </c>
      <c r="L96" s="148">
        <v>0</v>
      </c>
      <c r="M96" s="148">
        <v>0</v>
      </c>
      <c r="N96" s="148"/>
      <c r="O96" s="148"/>
      <c r="P96" s="148"/>
      <c r="Q96" s="81">
        <f t="shared" si="6"/>
        <v>0</v>
      </c>
      <c r="R96" s="148"/>
    </row>
    <row r="97" spans="1:19" x14ac:dyDescent="0.25">
      <c r="A97" s="118" t="s">
        <v>100</v>
      </c>
      <c r="B97" s="119" t="s">
        <v>358</v>
      </c>
      <c r="C97" s="119"/>
      <c r="D97" s="119"/>
      <c r="E97" s="148">
        <v>0</v>
      </c>
      <c r="F97" s="148">
        <v>0</v>
      </c>
      <c r="G97" s="148">
        <v>0</v>
      </c>
      <c r="H97" s="148">
        <v>6</v>
      </c>
      <c r="I97" s="148">
        <v>2</v>
      </c>
      <c r="J97" s="148">
        <v>0</v>
      </c>
      <c r="K97" s="148">
        <v>1</v>
      </c>
      <c r="L97" s="148">
        <v>1</v>
      </c>
      <c r="M97" s="148">
        <v>0</v>
      </c>
      <c r="N97" s="148">
        <v>0</v>
      </c>
      <c r="O97" s="148"/>
      <c r="P97" s="148"/>
      <c r="Q97" s="81">
        <f t="shared" si="6"/>
        <v>10</v>
      </c>
      <c r="R97" s="148"/>
    </row>
    <row r="98" spans="1:19" x14ac:dyDescent="0.25">
      <c r="A98" s="118" t="s">
        <v>100</v>
      </c>
      <c r="B98" s="119" t="s">
        <v>104</v>
      </c>
      <c r="C98" s="119"/>
      <c r="D98" s="119"/>
      <c r="E98" s="148">
        <v>0</v>
      </c>
      <c r="F98" s="148">
        <v>0</v>
      </c>
      <c r="G98" s="148">
        <v>1</v>
      </c>
      <c r="H98" s="148">
        <v>0</v>
      </c>
      <c r="I98" s="148">
        <v>0</v>
      </c>
      <c r="J98" s="148">
        <v>0</v>
      </c>
      <c r="K98" s="148">
        <v>0</v>
      </c>
      <c r="L98" s="148">
        <v>0</v>
      </c>
      <c r="M98" s="148">
        <v>0</v>
      </c>
      <c r="N98" s="148"/>
      <c r="O98" s="148"/>
      <c r="P98" s="148"/>
      <c r="Q98" s="81">
        <f t="shared" si="6"/>
        <v>1</v>
      </c>
      <c r="R98" s="148"/>
    </row>
    <row r="99" spans="1:19" x14ac:dyDescent="0.25">
      <c r="A99" s="118" t="s">
        <v>100</v>
      </c>
      <c r="B99" s="119" t="s">
        <v>105</v>
      </c>
      <c r="C99" s="119"/>
      <c r="D99" s="119"/>
      <c r="E99" s="148">
        <v>0</v>
      </c>
      <c r="F99" s="148">
        <v>0</v>
      </c>
      <c r="G99" s="148">
        <v>0</v>
      </c>
      <c r="H99" s="148">
        <v>0</v>
      </c>
      <c r="I99" s="148">
        <v>0</v>
      </c>
      <c r="J99" s="148">
        <v>0</v>
      </c>
      <c r="K99" s="148">
        <v>0</v>
      </c>
      <c r="L99" s="148">
        <v>0</v>
      </c>
      <c r="M99" s="148">
        <v>0</v>
      </c>
      <c r="N99" s="148"/>
      <c r="O99" s="148"/>
      <c r="P99" s="148"/>
      <c r="Q99" s="81">
        <f t="shared" si="6"/>
        <v>0</v>
      </c>
      <c r="R99" s="148"/>
    </row>
    <row r="100" spans="1:19" x14ac:dyDescent="0.25">
      <c r="A100" s="118" t="s">
        <v>100</v>
      </c>
      <c r="B100" s="119" t="s">
        <v>106</v>
      </c>
      <c r="C100" s="119"/>
      <c r="D100" s="119"/>
      <c r="E100" s="148">
        <v>0</v>
      </c>
      <c r="F100" s="148">
        <v>0</v>
      </c>
      <c r="G100" s="148">
        <v>0</v>
      </c>
      <c r="H100" s="148">
        <v>0</v>
      </c>
      <c r="I100" s="148">
        <v>0</v>
      </c>
      <c r="J100" s="148">
        <v>0</v>
      </c>
      <c r="K100" s="148">
        <v>0</v>
      </c>
      <c r="L100" s="148">
        <v>0</v>
      </c>
      <c r="M100" s="148">
        <v>0</v>
      </c>
      <c r="N100" s="148">
        <v>0</v>
      </c>
      <c r="O100" s="148"/>
      <c r="P100" s="148"/>
      <c r="Q100" s="81">
        <f t="shared" si="6"/>
        <v>0</v>
      </c>
      <c r="R100" s="148"/>
    </row>
    <row r="101" spans="1:19" x14ac:dyDescent="0.25">
      <c r="A101" s="118" t="s">
        <v>100</v>
      </c>
      <c r="B101" s="119" t="s">
        <v>107</v>
      </c>
      <c r="C101" s="119"/>
      <c r="D101" s="119"/>
      <c r="E101" s="148">
        <v>0</v>
      </c>
      <c r="F101" s="148">
        <v>0</v>
      </c>
      <c r="G101" s="148">
        <v>0</v>
      </c>
      <c r="H101" s="148">
        <v>4</v>
      </c>
      <c r="I101" s="148">
        <v>0</v>
      </c>
      <c r="J101" s="148">
        <v>0</v>
      </c>
      <c r="K101" s="148">
        <v>0</v>
      </c>
      <c r="L101" s="148">
        <v>0</v>
      </c>
      <c r="M101" s="148">
        <v>0</v>
      </c>
      <c r="N101" s="148"/>
      <c r="O101" s="148"/>
      <c r="P101" s="148"/>
      <c r="Q101" s="81">
        <f t="shared" si="6"/>
        <v>4</v>
      </c>
      <c r="R101" s="148"/>
    </row>
    <row r="102" spans="1:19" x14ac:dyDescent="0.25">
      <c r="A102" s="118" t="s">
        <v>100</v>
      </c>
      <c r="B102" s="119" t="s">
        <v>108</v>
      </c>
      <c r="C102" s="119"/>
      <c r="D102" s="119"/>
      <c r="E102" s="148">
        <v>0</v>
      </c>
      <c r="F102" s="148">
        <v>0</v>
      </c>
      <c r="G102" s="148">
        <v>0</v>
      </c>
      <c r="H102" s="148">
        <v>0</v>
      </c>
      <c r="I102" s="148">
        <v>0</v>
      </c>
      <c r="J102" s="148">
        <v>0</v>
      </c>
      <c r="K102" s="148">
        <v>0</v>
      </c>
      <c r="L102" s="148">
        <v>0</v>
      </c>
      <c r="M102" s="148">
        <v>0</v>
      </c>
      <c r="N102" s="148"/>
      <c r="O102" s="148"/>
      <c r="P102" s="148"/>
      <c r="Q102" s="81">
        <f t="shared" si="6"/>
        <v>0</v>
      </c>
      <c r="R102" s="148"/>
    </row>
    <row r="103" spans="1:19" ht="15.75" thickBot="1" x14ac:dyDescent="0.3">
      <c r="A103" s="164" t="s">
        <v>100</v>
      </c>
      <c r="B103" s="152" t="s">
        <v>109</v>
      </c>
      <c r="C103" s="152"/>
      <c r="D103" s="152"/>
      <c r="E103" s="153">
        <v>0</v>
      </c>
      <c r="F103" s="153">
        <v>0</v>
      </c>
      <c r="G103" s="153">
        <v>0</v>
      </c>
      <c r="H103" s="153">
        <v>0</v>
      </c>
      <c r="I103" s="153">
        <v>0</v>
      </c>
      <c r="J103" s="153">
        <v>0</v>
      </c>
      <c r="K103" s="153">
        <v>0</v>
      </c>
      <c r="L103" s="153">
        <v>0</v>
      </c>
      <c r="M103" s="153">
        <v>0</v>
      </c>
      <c r="N103" s="153">
        <v>0</v>
      </c>
      <c r="O103" s="153"/>
      <c r="P103" s="153"/>
      <c r="Q103" s="92">
        <f t="shared" si="6"/>
        <v>0</v>
      </c>
      <c r="R103" s="153"/>
    </row>
    <row r="104" spans="1:19" ht="15.75" thickBot="1" x14ac:dyDescent="0.3">
      <c r="A104" s="415" t="s">
        <v>209</v>
      </c>
      <c r="B104" s="416"/>
      <c r="C104" s="161">
        <f>D104/Metas!J13</f>
        <v>0.8739076154806491</v>
      </c>
      <c r="D104" s="162">
        <f>Q104/R104</f>
        <v>0.23595505617977527</v>
      </c>
      <c r="E104" s="184">
        <f>SUM(E94:E103)</f>
        <v>0</v>
      </c>
      <c r="F104" s="184">
        <f>SUM(F94:F103)</f>
        <v>0</v>
      </c>
      <c r="G104" s="184">
        <f>SUM(G94:G103)</f>
        <v>1</v>
      </c>
      <c r="H104" s="184">
        <f>SUM(H94:H103)</f>
        <v>12</v>
      </c>
      <c r="I104" s="184">
        <f t="shared" ref="I104:N104" si="13">SUM(I94:I103)</f>
        <v>4</v>
      </c>
      <c r="J104" s="184">
        <f t="shared" si="13"/>
        <v>1</v>
      </c>
      <c r="K104" s="184">
        <f t="shared" si="13"/>
        <v>1</v>
      </c>
      <c r="L104" s="184">
        <f t="shared" si="13"/>
        <v>2</v>
      </c>
      <c r="M104" s="184">
        <f t="shared" si="13"/>
        <v>0</v>
      </c>
      <c r="N104" s="184">
        <f t="shared" si="13"/>
        <v>0</v>
      </c>
      <c r="O104" s="184">
        <f>SUM(O94:O103)</f>
        <v>0</v>
      </c>
      <c r="P104" s="184">
        <f>SUM(P94:P103)</f>
        <v>0</v>
      </c>
      <c r="Q104" s="183">
        <f t="shared" ref="Q104" si="14">SUM(Q94:Q103)</f>
        <v>21</v>
      </c>
      <c r="R104" s="248">
        <v>89</v>
      </c>
      <c r="S104" s="3"/>
    </row>
    <row r="105" spans="1:19" x14ac:dyDescent="0.25">
      <c r="A105" s="155" t="s">
        <v>110</v>
      </c>
      <c r="B105" s="156" t="s">
        <v>111</v>
      </c>
      <c r="C105" s="156"/>
      <c r="D105" s="156"/>
      <c r="E105" s="158">
        <v>0</v>
      </c>
      <c r="F105" s="158">
        <v>2</v>
      </c>
      <c r="G105" s="158">
        <v>2</v>
      </c>
      <c r="H105" s="158">
        <v>0</v>
      </c>
      <c r="I105" s="158">
        <v>4</v>
      </c>
      <c r="J105" s="158">
        <v>5</v>
      </c>
      <c r="K105" s="158">
        <v>1</v>
      </c>
      <c r="L105" s="158">
        <v>1</v>
      </c>
      <c r="M105" s="158">
        <v>6</v>
      </c>
      <c r="N105" s="158">
        <v>2</v>
      </c>
      <c r="O105" s="158"/>
      <c r="P105" s="158"/>
      <c r="Q105" s="96">
        <f t="shared" ref="Q105:Q122" si="15">SUM(E105:P105)</f>
        <v>23</v>
      </c>
      <c r="R105" s="158"/>
    </row>
    <row r="106" spans="1:19" x14ac:dyDescent="0.25">
      <c r="A106" s="118" t="s">
        <v>110</v>
      </c>
      <c r="B106" s="119" t="s">
        <v>112</v>
      </c>
      <c r="C106" s="119"/>
      <c r="D106" s="119"/>
      <c r="E106" s="148">
        <v>1</v>
      </c>
      <c r="F106" s="148">
        <v>3</v>
      </c>
      <c r="G106" s="148">
        <v>6</v>
      </c>
      <c r="H106" s="148">
        <v>5</v>
      </c>
      <c r="I106" s="148">
        <v>4</v>
      </c>
      <c r="J106" s="148">
        <v>1</v>
      </c>
      <c r="K106" s="148">
        <v>3</v>
      </c>
      <c r="L106" s="148">
        <v>10</v>
      </c>
      <c r="M106" s="148">
        <v>2</v>
      </c>
      <c r="N106" s="148">
        <v>6</v>
      </c>
      <c r="O106" s="148"/>
      <c r="P106" s="148"/>
      <c r="Q106" s="81">
        <f t="shared" si="15"/>
        <v>41</v>
      </c>
      <c r="R106" s="148"/>
    </row>
    <row r="107" spans="1:19" x14ac:dyDescent="0.25">
      <c r="A107" s="118" t="s">
        <v>110</v>
      </c>
      <c r="B107" s="119" t="s">
        <v>113</v>
      </c>
      <c r="C107" s="119"/>
      <c r="D107" s="119"/>
      <c r="E107" s="148">
        <v>8</v>
      </c>
      <c r="F107" s="148"/>
      <c r="G107" s="148">
        <v>7</v>
      </c>
      <c r="H107" s="148">
        <v>29</v>
      </c>
      <c r="I107" s="148">
        <v>11</v>
      </c>
      <c r="J107" s="148">
        <v>9</v>
      </c>
      <c r="K107" s="148">
        <v>5</v>
      </c>
      <c r="L107" s="148">
        <v>7</v>
      </c>
      <c r="M107" s="148">
        <v>8</v>
      </c>
      <c r="N107" s="148">
        <v>6</v>
      </c>
      <c r="O107" s="148"/>
      <c r="P107" s="148"/>
      <c r="Q107" s="81">
        <f t="shared" si="15"/>
        <v>90</v>
      </c>
      <c r="R107" s="148"/>
    </row>
    <row r="108" spans="1:19" x14ac:dyDescent="0.25">
      <c r="A108" s="118" t="s">
        <v>110</v>
      </c>
      <c r="B108" s="119" t="s">
        <v>114</v>
      </c>
      <c r="C108" s="119"/>
      <c r="D108" s="119"/>
      <c r="E108" s="148">
        <v>3</v>
      </c>
      <c r="F108" s="148">
        <v>1</v>
      </c>
      <c r="G108" s="148">
        <v>0</v>
      </c>
      <c r="H108" s="148">
        <v>1</v>
      </c>
      <c r="I108" s="148">
        <v>0</v>
      </c>
      <c r="J108" s="148">
        <v>1</v>
      </c>
      <c r="K108" s="148">
        <v>2</v>
      </c>
      <c r="L108" s="148">
        <v>3</v>
      </c>
      <c r="M108" s="148">
        <v>3</v>
      </c>
      <c r="N108" s="148">
        <v>0</v>
      </c>
      <c r="O108" s="148"/>
      <c r="P108" s="148"/>
      <c r="Q108" s="81">
        <f t="shared" si="15"/>
        <v>14</v>
      </c>
      <c r="R108" s="148"/>
    </row>
    <row r="109" spans="1:19" x14ac:dyDescent="0.25">
      <c r="A109" s="118" t="s">
        <v>110</v>
      </c>
      <c r="B109" s="119" t="s">
        <v>115</v>
      </c>
      <c r="C109" s="119"/>
      <c r="D109" s="119"/>
      <c r="E109" s="148">
        <v>0</v>
      </c>
      <c r="F109" s="148">
        <v>0</v>
      </c>
      <c r="G109" s="148">
        <v>0</v>
      </c>
      <c r="H109" s="148">
        <v>0</v>
      </c>
      <c r="I109" s="148">
        <v>0</v>
      </c>
      <c r="J109" s="148">
        <v>1</v>
      </c>
      <c r="K109" s="148">
        <v>0</v>
      </c>
      <c r="L109" s="148">
        <v>0</v>
      </c>
      <c r="M109" s="148">
        <v>0</v>
      </c>
      <c r="N109" s="148">
        <v>1</v>
      </c>
      <c r="O109" s="148"/>
      <c r="P109" s="148"/>
      <c r="Q109" s="81">
        <f t="shared" si="15"/>
        <v>2</v>
      </c>
      <c r="R109" s="148"/>
    </row>
    <row r="110" spans="1:19" x14ac:dyDescent="0.25">
      <c r="A110" s="118" t="s">
        <v>110</v>
      </c>
      <c r="B110" s="119" t="s">
        <v>116</v>
      </c>
      <c r="C110" s="119"/>
      <c r="D110" s="119"/>
      <c r="E110" s="148">
        <v>0</v>
      </c>
      <c r="F110" s="148">
        <v>0</v>
      </c>
      <c r="G110" s="148">
        <v>0</v>
      </c>
      <c r="H110" s="148">
        <v>9</v>
      </c>
      <c r="I110" s="148">
        <v>0</v>
      </c>
      <c r="J110" s="148">
        <v>0</v>
      </c>
      <c r="K110" s="148">
        <v>0</v>
      </c>
      <c r="L110" s="148">
        <v>2</v>
      </c>
      <c r="M110" s="148">
        <v>0</v>
      </c>
      <c r="N110" s="148">
        <v>1</v>
      </c>
      <c r="O110" s="148"/>
      <c r="P110" s="148"/>
      <c r="Q110" s="81">
        <f t="shared" si="15"/>
        <v>12</v>
      </c>
      <c r="R110" s="148"/>
    </row>
    <row r="111" spans="1:19" x14ac:dyDescent="0.25">
      <c r="A111" s="118" t="s">
        <v>110</v>
      </c>
      <c r="B111" s="119" t="s">
        <v>117</v>
      </c>
      <c r="C111" s="119"/>
      <c r="D111" s="119"/>
      <c r="E111" s="148">
        <v>0</v>
      </c>
      <c r="F111" s="148">
        <v>0</v>
      </c>
      <c r="G111" s="148">
        <v>0</v>
      </c>
      <c r="H111" s="148">
        <v>4</v>
      </c>
      <c r="I111" s="148">
        <v>0</v>
      </c>
      <c r="J111" s="148">
        <v>0</v>
      </c>
      <c r="K111" s="148">
        <v>0</v>
      </c>
      <c r="L111" s="148">
        <v>1</v>
      </c>
      <c r="M111" s="148">
        <v>0</v>
      </c>
      <c r="N111" s="148">
        <v>0</v>
      </c>
      <c r="O111" s="148"/>
      <c r="P111" s="148"/>
      <c r="Q111" s="81">
        <f t="shared" si="15"/>
        <v>5</v>
      </c>
      <c r="R111" s="148"/>
    </row>
    <row r="112" spans="1:19" x14ac:dyDescent="0.25">
      <c r="A112" s="118" t="s">
        <v>110</v>
      </c>
      <c r="B112" s="119" t="s">
        <v>118</v>
      </c>
      <c r="C112" s="119"/>
      <c r="D112" s="119"/>
      <c r="E112" s="148">
        <v>0</v>
      </c>
      <c r="F112" s="148">
        <v>0</v>
      </c>
      <c r="G112" s="148">
        <v>0</v>
      </c>
      <c r="H112" s="148"/>
      <c r="I112" s="148">
        <v>0</v>
      </c>
      <c r="J112" s="148">
        <v>0</v>
      </c>
      <c r="K112" s="148">
        <v>0</v>
      </c>
      <c r="L112" s="148">
        <v>0</v>
      </c>
      <c r="M112" s="148">
        <v>1</v>
      </c>
      <c r="N112" s="148">
        <v>0</v>
      </c>
      <c r="O112" s="148"/>
      <c r="P112" s="148"/>
      <c r="Q112" s="81">
        <f t="shared" si="15"/>
        <v>1</v>
      </c>
      <c r="R112" s="148"/>
    </row>
    <row r="113" spans="1:19" x14ac:dyDescent="0.25">
      <c r="A113" s="118" t="s">
        <v>110</v>
      </c>
      <c r="B113" s="119" t="s">
        <v>119</v>
      </c>
      <c r="C113" s="119"/>
      <c r="D113" s="119"/>
      <c r="E113" s="148">
        <v>0</v>
      </c>
      <c r="F113" s="148">
        <v>0</v>
      </c>
      <c r="G113" s="148">
        <v>0</v>
      </c>
      <c r="H113" s="148">
        <v>1</v>
      </c>
      <c r="I113" s="148">
        <v>0</v>
      </c>
      <c r="J113" s="148">
        <v>0</v>
      </c>
      <c r="K113" s="148">
        <v>0</v>
      </c>
      <c r="L113" s="148">
        <v>0</v>
      </c>
      <c r="M113" s="148">
        <v>0</v>
      </c>
      <c r="N113" s="148"/>
      <c r="O113" s="148"/>
      <c r="P113" s="148"/>
      <c r="Q113" s="81">
        <f t="shared" si="15"/>
        <v>1</v>
      </c>
      <c r="R113" s="148"/>
    </row>
    <row r="114" spans="1:19" x14ac:dyDescent="0.25">
      <c r="A114" s="118" t="s">
        <v>110</v>
      </c>
      <c r="B114" s="119" t="s">
        <v>120</v>
      </c>
      <c r="C114" s="119"/>
      <c r="D114" s="119"/>
      <c r="E114" s="148">
        <v>0</v>
      </c>
      <c r="F114" s="148">
        <v>0</v>
      </c>
      <c r="G114" s="148">
        <v>0</v>
      </c>
      <c r="H114" s="148"/>
      <c r="I114" s="148">
        <v>0</v>
      </c>
      <c r="J114" s="148">
        <v>3</v>
      </c>
      <c r="K114" s="148">
        <v>0</v>
      </c>
      <c r="L114" s="148">
        <v>0</v>
      </c>
      <c r="M114" s="148">
        <v>0</v>
      </c>
      <c r="N114" s="148"/>
      <c r="O114" s="148"/>
      <c r="P114" s="148"/>
      <c r="Q114" s="81">
        <f t="shared" si="15"/>
        <v>3</v>
      </c>
      <c r="R114" s="148"/>
    </row>
    <row r="115" spans="1:19" x14ac:dyDescent="0.25">
      <c r="A115" s="118" t="s">
        <v>110</v>
      </c>
      <c r="B115" s="119" t="s">
        <v>121</v>
      </c>
      <c r="C115" s="119"/>
      <c r="D115" s="119"/>
      <c r="E115" s="148">
        <v>0</v>
      </c>
      <c r="F115" s="148">
        <v>0</v>
      </c>
      <c r="G115" s="148">
        <v>0</v>
      </c>
      <c r="H115" s="148"/>
      <c r="I115" s="148">
        <v>0</v>
      </c>
      <c r="J115" s="148">
        <v>1</v>
      </c>
      <c r="K115" s="148">
        <v>0</v>
      </c>
      <c r="L115" s="148">
        <v>0</v>
      </c>
      <c r="M115" s="148">
        <v>0</v>
      </c>
      <c r="N115" s="148">
        <v>0</v>
      </c>
      <c r="O115" s="148"/>
      <c r="P115" s="148"/>
      <c r="Q115" s="81">
        <f t="shared" si="15"/>
        <v>1</v>
      </c>
      <c r="R115" s="148"/>
    </row>
    <row r="116" spans="1:19" x14ac:dyDescent="0.25">
      <c r="A116" s="118" t="s">
        <v>110</v>
      </c>
      <c r="B116" s="119" t="s">
        <v>122</v>
      </c>
      <c r="C116" s="119"/>
      <c r="D116" s="119"/>
      <c r="E116" s="148">
        <v>0</v>
      </c>
      <c r="F116" s="148">
        <v>0</v>
      </c>
      <c r="G116" s="148">
        <v>7</v>
      </c>
      <c r="H116" s="148"/>
      <c r="I116" s="148">
        <v>0</v>
      </c>
      <c r="J116" s="148">
        <v>9</v>
      </c>
      <c r="K116" s="148">
        <v>0</v>
      </c>
      <c r="L116" s="148">
        <v>0</v>
      </c>
      <c r="M116" s="148">
        <v>0</v>
      </c>
      <c r="N116" s="148">
        <v>0</v>
      </c>
      <c r="O116" s="148"/>
      <c r="P116" s="148"/>
      <c r="Q116" s="81">
        <f t="shared" si="15"/>
        <v>16</v>
      </c>
      <c r="R116" s="148"/>
    </row>
    <row r="117" spans="1:19" x14ac:dyDescent="0.25">
      <c r="A117" s="118" t="s">
        <v>110</v>
      </c>
      <c r="B117" s="119" t="s">
        <v>123</v>
      </c>
      <c r="C117" s="119"/>
      <c r="D117" s="119"/>
      <c r="E117" s="148">
        <v>0</v>
      </c>
      <c r="F117" s="148">
        <v>0</v>
      </c>
      <c r="G117" s="148">
        <v>0</v>
      </c>
      <c r="H117" s="148">
        <v>17</v>
      </c>
      <c r="I117" s="148">
        <v>0</v>
      </c>
      <c r="J117" s="148">
        <v>0</v>
      </c>
      <c r="K117" s="148">
        <v>0</v>
      </c>
      <c r="L117" s="148">
        <v>0</v>
      </c>
      <c r="M117" s="148">
        <v>2</v>
      </c>
      <c r="N117" s="148">
        <v>0</v>
      </c>
      <c r="O117" s="148"/>
      <c r="P117" s="148"/>
      <c r="Q117" s="81">
        <f t="shared" si="15"/>
        <v>19</v>
      </c>
      <c r="R117" s="148"/>
    </row>
    <row r="118" spans="1:19" x14ac:dyDescent="0.25">
      <c r="A118" s="118" t="s">
        <v>110</v>
      </c>
      <c r="B118" s="119" t="s">
        <v>124</v>
      </c>
      <c r="C118" s="119"/>
      <c r="D118" s="119"/>
      <c r="E118" s="148">
        <v>0</v>
      </c>
      <c r="F118" s="148">
        <v>2</v>
      </c>
      <c r="G118" s="148">
        <v>0</v>
      </c>
      <c r="H118" s="148">
        <v>1</v>
      </c>
      <c r="I118" s="148">
        <v>0</v>
      </c>
      <c r="J118" s="148">
        <v>3</v>
      </c>
      <c r="K118" s="148">
        <v>3</v>
      </c>
      <c r="L118" s="148">
        <v>3</v>
      </c>
      <c r="M118" s="148">
        <v>1</v>
      </c>
      <c r="N118" s="148">
        <v>2</v>
      </c>
      <c r="O118" s="148"/>
      <c r="P118" s="148"/>
      <c r="Q118" s="81">
        <f t="shared" si="15"/>
        <v>15</v>
      </c>
      <c r="R118" s="148"/>
    </row>
    <row r="119" spans="1:19" x14ac:dyDescent="0.25">
      <c r="A119" s="118" t="s">
        <v>110</v>
      </c>
      <c r="B119" s="119" t="s">
        <v>125</v>
      </c>
      <c r="C119" s="119"/>
      <c r="D119" s="119"/>
      <c r="E119" s="148">
        <v>0</v>
      </c>
      <c r="F119" s="148">
        <v>3</v>
      </c>
      <c r="G119" s="148">
        <v>3</v>
      </c>
      <c r="H119" s="148">
        <v>0</v>
      </c>
      <c r="I119" s="148">
        <v>1</v>
      </c>
      <c r="J119" s="148">
        <v>2</v>
      </c>
      <c r="K119" s="148">
        <v>1</v>
      </c>
      <c r="L119" s="148">
        <v>2</v>
      </c>
      <c r="M119" s="148">
        <v>0</v>
      </c>
      <c r="N119" s="148">
        <v>0</v>
      </c>
      <c r="O119" s="148"/>
      <c r="P119" s="148"/>
      <c r="Q119" s="81">
        <f t="shared" si="15"/>
        <v>12</v>
      </c>
      <c r="R119" s="148"/>
    </row>
    <row r="120" spans="1:19" x14ac:dyDescent="0.25">
      <c r="A120" s="118" t="s">
        <v>110</v>
      </c>
      <c r="B120" s="119" t="s">
        <v>126</v>
      </c>
      <c r="C120" s="119"/>
      <c r="D120" s="119"/>
      <c r="E120" s="148">
        <v>0</v>
      </c>
      <c r="F120" s="148">
        <v>3</v>
      </c>
      <c r="G120" s="148">
        <v>5</v>
      </c>
      <c r="H120" s="148">
        <v>0</v>
      </c>
      <c r="I120" s="148">
        <v>1</v>
      </c>
      <c r="J120" s="148">
        <v>2</v>
      </c>
      <c r="K120" s="148">
        <v>2</v>
      </c>
      <c r="L120" s="148">
        <v>1</v>
      </c>
      <c r="M120" s="148">
        <v>2</v>
      </c>
      <c r="N120" s="148">
        <v>1</v>
      </c>
      <c r="O120" s="148"/>
      <c r="P120" s="148"/>
      <c r="Q120" s="81">
        <f t="shared" si="15"/>
        <v>17</v>
      </c>
      <c r="R120" s="148"/>
    </row>
    <row r="121" spans="1:19" x14ac:dyDescent="0.25">
      <c r="A121" s="118" t="s">
        <v>110</v>
      </c>
      <c r="B121" s="119" t="s">
        <v>127</v>
      </c>
      <c r="C121" s="119"/>
      <c r="D121" s="119"/>
      <c r="E121" s="148">
        <v>0</v>
      </c>
      <c r="F121" s="148">
        <v>0</v>
      </c>
      <c r="G121" s="148">
        <v>2</v>
      </c>
      <c r="H121" s="148">
        <v>1</v>
      </c>
      <c r="I121" s="148">
        <v>4</v>
      </c>
      <c r="J121" s="148">
        <v>1</v>
      </c>
      <c r="K121" s="148">
        <v>0</v>
      </c>
      <c r="L121" s="148">
        <v>1</v>
      </c>
      <c r="M121" s="148">
        <v>0</v>
      </c>
      <c r="N121" s="148">
        <v>0</v>
      </c>
      <c r="O121" s="148"/>
      <c r="P121" s="148"/>
      <c r="Q121" s="81">
        <f t="shared" si="15"/>
        <v>9</v>
      </c>
      <c r="R121" s="148"/>
    </row>
    <row r="122" spans="1:19" ht="15.75" thickBot="1" x14ac:dyDescent="0.3">
      <c r="A122" s="164" t="s">
        <v>110</v>
      </c>
      <c r="B122" s="152" t="s">
        <v>225</v>
      </c>
      <c r="C122" s="152"/>
      <c r="D122" s="152"/>
      <c r="E122" s="153">
        <v>8</v>
      </c>
      <c r="F122" s="153">
        <v>6</v>
      </c>
      <c r="G122" s="153">
        <v>6</v>
      </c>
      <c r="H122" s="153">
        <v>4</v>
      </c>
      <c r="I122" s="153">
        <v>8</v>
      </c>
      <c r="J122" s="153">
        <v>9</v>
      </c>
      <c r="K122" s="153">
        <v>8</v>
      </c>
      <c r="L122" s="390">
        <v>4</v>
      </c>
      <c r="M122" s="153">
        <v>7</v>
      </c>
      <c r="N122" s="153">
        <v>1</v>
      </c>
      <c r="O122" s="153"/>
      <c r="P122" s="153"/>
      <c r="Q122" s="92">
        <f t="shared" si="15"/>
        <v>61</v>
      </c>
      <c r="R122" s="153"/>
    </row>
    <row r="123" spans="1:19" ht="15.75" thickBot="1" x14ac:dyDescent="0.3">
      <c r="A123" s="415" t="s">
        <v>210</v>
      </c>
      <c r="B123" s="416"/>
      <c r="C123" s="161">
        <f>D123/Metas!J14</f>
        <v>1.0787962904548609</v>
      </c>
      <c r="D123" s="162">
        <f>Q123/R123</f>
        <v>0.23733518390006939</v>
      </c>
      <c r="E123" s="184">
        <f t="shared" ref="E123:Q123" si="16">SUM(E105:E122)</f>
        <v>20</v>
      </c>
      <c r="F123" s="184">
        <f t="shared" si="16"/>
        <v>20</v>
      </c>
      <c r="G123" s="184">
        <f t="shared" si="16"/>
        <v>38</v>
      </c>
      <c r="H123" s="184">
        <f t="shared" si="16"/>
        <v>72</v>
      </c>
      <c r="I123" s="184">
        <f t="shared" si="16"/>
        <v>33</v>
      </c>
      <c r="J123" s="184">
        <f t="shared" si="16"/>
        <v>47</v>
      </c>
      <c r="K123" s="184">
        <f t="shared" si="16"/>
        <v>25</v>
      </c>
      <c r="L123" s="184">
        <f t="shared" si="16"/>
        <v>35</v>
      </c>
      <c r="M123" s="184">
        <f t="shared" si="16"/>
        <v>32</v>
      </c>
      <c r="N123" s="184">
        <f t="shared" si="16"/>
        <v>20</v>
      </c>
      <c r="O123" s="184">
        <f t="shared" si="16"/>
        <v>0</v>
      </c>
      <c r="P123" s="184">
        <f t="shared" si="16"/>
        <v>0</v>
      </c>
      <c r="Q123" s="183">
        <f t="shared" si="16"/>
        <v>342</v>
      </c>
      <c r="R123" s="248">
        <v>1441</v>
      </c>
      <c r="S123" s="3"/>
    </row>
    <row r="124" spans="1:19" x14ac:dyDescent="0.25">
      <c r="A124" s="155" t="s">
        <v>128</v>
      </c>
      <c r="B124" s="156" t="s">
        <v>129</v>
      </c>
      <c r="C124" s="156"/>
      <c r="D124" s="156"/>
      <c r="E124" s="158">
        <v>0</v>
      </c>
      <c r="F124" s="158">
        <v>0</v>
      </c>
      <c r="G124" s="158">
        <v>0</v>
      </c>
      <c r="H124" s="158">
        <v>0</v>
      </c>
      <c r="I124" s="158">
        <v>0</v>
      </c>
      <c r="J124" s="158">
        <v>0</v>
      </c>
      <c r="K124" s="158">
        <v>0</v>
      </c>
      <c r="L124" s="158">
        <v>0</v>
      </c>
      <c r="M124" s="158">
        <v>0</v>
      </c>
      <c r="N124" s="158"/>
      <c r="O124" s="158"/>
      <c r="P124" s="158"/>
      <c r="Q124" s="96">
        <f t="shared" ref="Q124:Q161" si="17">SUM(E124:P124)</f>
        <v>0</v>
      </c>
      <c r="R124" s="158"/>
    </row>
    <row r="125" spans="1:19" x14ac:dyDescent="0.25">
      <c r="A125" s="118" t="s">
        <v>128</v>
      </c>
      <c r="B125" s="119" t="s">
        <v>130</v>
      </c>
      <c r="C125" s="119"/>
      <c r="D125" s="119"/>
      <c r="E125" s="148">
        <v>0</v>
      </c>
      <c r="F125" s="148">
        <v>0</v>
      </c>
      <c r="G125" s="148">
        <v>0</v>
      </c>
      <c r="H125" s="148">
        <v>0</v>
      </c>
      <c r="I125" s="148">
        <v>0</v>
      </c>
      <c r="J125" s="148">
        <v>0</v>
      </c>
      <c r="K125" s="148">
        <v>0</v>
      </c>
      <c r="L125" s="148">
        <v>0</v>
      </c>
      <c r="M125" s="148">
        <v>0</v>
      </c>
      <c r="N125" s="148">
        <v>0</v>
      </c>
      <c r="O125" s="148"/>
      <c r="P125" s="148"/>
      <c r="Q125" s="81">
        <f t="shared" si="17"/>
        <v>0</v>
      </c>
      <c r="R125" s="148"/>
    </row>
    <row r="126" spans="1:19" x14ac:dyDescent="0.25">
      <c r="A126" s="118" t="s">
        <v>128</v>
      </c>
      <c r="B126" s="119" t="s">
        <v>131</v>
      </c>
      <c r="C126" s="119"/>
      <c r="D126" s="119"/>
      <c r="E126" s="148">
        <v>0</v>
      </c>
      <c r="F126" s="148">
        <v>0</v>
      </c>
      <c r="G126" s="148">
        <v>0</v>
      </c>
      <c r="H126" s="148">
        <v>0</v>
      </c>
      <c r="I126" s="148">
        <v>0</v>
      </c>
      <c r="J126" s="148">
        <v>0</v>
      </c>
      <c r="K126" s="148">
        <v>0</v>
      </c>
      <c r="L126" s="148">
        <v>0</v>
      </c>
      <c r="M126" s="148">
        <v>0</v>
      </c>
      <c r="N126" s="148">
        <v>4</v>
      </c>
      <c r="O126" s="148"/>
      <c r="P126" s="148"/>
      <c r="Q126" s="81">
        <f t="shared" si="17"/>
        <v>4</v>
      </c>
      <c r="R126" s="148"/>
    </row>
    <row r="127" spans="1:19" x14ac:dyDescent="0.25">
      <c r="A127" s="118" t="s">
        <v>128</v>
      </c>
      <c r="B127" s="119" t="s">
        <v>132</v>
      </c>
      <c r="C127" s="119"/>
      <c r="D127" s="119"/>
      <c r="E127" s="148">
        <v>2</v>
      </c>
      <c r="F127" s="148">
        <v>0</v>
      </c>
      <c r="G127" s="148">
        <v>0</v>
      </c>
      <c r="H127" s="148">
        <v>0</v>
      </c>
      <c r="I127" s="148">
        <v>0</v>
      </c>
      <c r="J127" s="148">
        <v>0</v>
      </c>
      <c r="K127" s="148">
        <v>0</v>
      </c>
      <c r="L127" s="148">
        <v>0</v>
      </c>
      <c r="M127" s="148">
        <v>0</v>
      </c>
      <c r="N127" s="148"/>
      <c r="O127" s="148"/>
      <c r="P127" s="148"/>
      <c r="Q127" s="81">
        <f t="shared" si="17"/>
        <v>2</v>
      </c>
      <c r="R127" s="148"/>
    </row>
    <row r="128" spans="1:19" x14ac:dyDescent="0.25">
      <c r="A128" s="118" t="s">
        <v>128</v>
      </c>
      <c r="B128" s="119" t="s">
        <v>133</v>
      </c>
      <c r="C128" s="119"/>
      <c r="D128" s="119"/>
      <c r="E128" s="148">
        <v>0</v>
      </c>
      <c r="F128" s="148">
        <v>0</v>
      </c>
      <c r="G128" s="148">
        <v>0</v>
      </c>
      <c r="H128" s="148">
        <v>0</v>
      </c>
      <c r="I128" s="148">
        <v>0</v>
      </c>
      <c r="J128" s="148">
        <v>0</v>
      </c>
      <c r="K128" s="148">
        <v>0</v>
      </c>
      <c r="L128" s="148">
        <v>0</v>
      </c>
      <c r="M128" s="148">
        <v>0</v>
      </c>
      <c r="N128" s="148">
        <v>1</v>
      </c>
      <c r="O128" s="148"/>
      <c r="P128" s="148"/>
      <c r="Q128" s="81">
        <f t="shared" si="17"/>
        <v>1</v>
      </c>
      <c r="R128" s="148"/>
    </row>
    <row r="129" spans="1:19" x14ac:dyDescent="0.25">
      <c r="A129" s="118" t="s">
        <v>128</v>
      </c>
      <c r="B129" s="119" t="s">
        <v>134</v>
      </c>
      <c r="C129" s="119"/>
      <c r="D129" s="119"/>
      <c r="E129" s="148">
        <v>0</v>
      </c>
      <c r="F129" s="148">
        <v>0</v>
      </c>
      <c r="G129" s="148">
        <v>0</v>
      </c>
      <c r="H129" s="148">
        <v>0</v>
      </c>
      <c r="I129" s="148">
        <v>0</v>
      </c>
      <c r="J129" s="148">
        <v>0</v>
      </c>
      <c r="K129" s="148">
        <v>0</v>
      </c>
      <c r="L129" s="148">
        <v>1</v>
      </c>
      <c r="M129" s="148">
        <v>0</v>
      </c>
      <c r="N129" s="148"/>
      <c r="O129" s="148"/>
      <c r="P129" s="148"/>
      <c r="Q129" s="81">
        <f t="shared" si="17"/>
        <v>1</v>
      </c>
      <c r="R129" s="148"/>
    </row>
    <row r="130" spans="1:19" x14ac:dyDescent="0.25">
      <c r="A130" s="118" t="s">
        <v>128</v>
      </c>
      <c r="B130" s="119" t="s">
        <v>135</v>
      </c>
      <c r="C130" s="119"/>
      <c r="D130" s="119"/>
      <c r="E130" s="148">
        <v>0</v>
      </c>
      <c r="F130" s="148">
        <v>0</v>
      </c>
      <c r="G130" s="148">
        <v>0</v>
      </c>
      <c r="H130" s="148">
        <v>0</v>
      </c>
      <c r="I130" s="148">
        <v>0</v>
      </c>
      <c r="J130" s="148">
        <v>0</v>
      </c>
      <c r="K130" s="148">
        <v>0</v>
      </c>
      <c r="L130" s="148">
        <v>0</v>
      </c>
      <c r="M130" s="148">
        <v>0</v>
      </c>
      <c r="N130" s="148"/>
      <c r="O130" s="148"/>
      <c r="P130" s="148"/>
      <c r="Q130" s="81">
        <f t="shared" si="17"/>
        <v>0</v>
      </c>
      <c r="R130" s="148"/>
    </row>
    <row r="131" spans="1:19" x14ac:dyDescent="0.25">
      <c r="A131" s="118" t="s">
        <v>128</v>
      </c>
      <c r="B131" s="119" t="s">
        <v>136</v>
      </c>
      <c r="C131" s="119"/>
      <c r="D131" s="119"/>
      <c r="E131" s="148">
        <v>0</v>
      </c>
      <c r="F131" s="148">
        <v>0</v>
      </c>
      <c r="G131" s="148">
        <v>0</v>
      </c>
      <c r="H131" s="148">
        <v>0</v>
      </c>
      <c r="I131" s="148">
        <v>0</v>
      </c>
      <c r="J131" s="148">
        <v>0</v>
      </c>
      <c r="K131" s="148">
        <v>0</v>
      </c>
      <c r="L131" s="148">
        <v>0</v>
      </c>
      <c r="M131" s="148">
        <v>0</v>
      </c>
      <c r="N131" s="148"/>
      <c r="O131" s="148"/>
      <c r="P131" s="148"/>
      <c r="Q131" s="81">
        <f t="shared" si="17"/>
        <v>0</v>
      </c>
      <c r="R131" s="148"/>
    </row>
    <row r="132" spans="1:19" x14ac:dyDescent="0.25">
      <c r="A132" s="118" t="s">
        <v>128</v>
      </c>
      <c r="B132" s="119" t="s">
        <v>137</v>
      </c>
      <c r="C132" s="119"/>
      <c r="D132" s="119"/>
      <c r="E132" s="148">
        <v>0</v>
      </c>
      <c r="F132" s="148">
        <v>0</v>
      </c>
      <c r="G132" s="148">
        <v>0</v>
      </c>
      <c r="H132" s="148">
        <v>0</v>
      </c>
      <c r="I132" s="148">
        <v>0</v>
      </c>
      <c r="J132" s="148">
        <v>2</v>
      </c>
      <c r="K132" s="148">
        <v>0</v>
      </c>
      <c r="L132" s="148">
        <v>0</v>
      </c>
      <c r="M132" s="148">
        <v>0</v>
      </c>
      <c r="N132" s="148"/>
      <c r="O132" s="148"/>
      <c r="P132" s="148"/>
      <c r="Q132" s="81">
        <f t="shared" si="17"/>
        <v>2</v>
      </c>
      <c r="R132" s="148"/>
    </row>
    <row r="133" spans="1:19" x14ac:dyDescent="0.25">
      <c r="A133" s="118" t="s">
        <v>128</v>
      </c>
      <c r="B133" s="119" t="s">
        <v>138</v>
      </c>
      <c r="C133" s="119"/>
      <c r="D133" s="119"/>
      <c r="E133" s="148">
        <v>0</v>
      </c>
      <c r="F133" s="148">
        <v>0</v>
      </c>
      <c r="G133" s="148">
        <v>0</v>
      </c>
      <c r="H133" s="148">
        <v>2</v>
      </c>
      <c r="I133" s="148">
        <v>0</v>
      </c>
      <c r="J133" s="148">
        <v>0</v>
      </c>
      <c r="K133" s="148">
        <v>0</v>
      </c>
      <c r="L133" s="148">
        <v>0</v>
      </c>
      <c r="M133" s="148">
        <v>0</v>
      </c>
      <c r="N133" s="148"/>
      <c r="O133" s="148"/>
      <c r="P133" s="148"/>
      <c r="Q133" s="81">
        <f t="shared" si="17"/>
        <v>2</v>
      </c>
      <c r="R133" s="148"/>
    </row>
    <row r="134" spans="1:19" x14ac:dyDescent="0.25">
      <c r="A134" s="118" t="s">
        <v>128</v>
      </c>
      <c r="B134" s="119" t="s">
        <v>139</v>
      </c>
      <c r="C134" s="119"/>
      <c r="D134" s="119"/>
      <c r="E134" s="148">
        <v>0</v>
      </c>
      <c r="F134" s="148">
        <v>0</v>
      </c>
      <c r="G134" s="148">
        <v>0</v>
      </c>
      <c r="H134" s="148">
        <v>2</v>
      </c>
      <c r="I134" s="148">
        <v>0</v>
      </c>
      <c r="J134" s="148">
        <v>0</v>
      </c>
      <c r="K134" s="148">
        <v>0</v>
      </c>
      <c r="L134" s="148">
        <v>0</v>
      </c>
      <c r="M134" s="148">
        <v>0</v>
      </c>
      <c r="N134" s="148">
        <v>0</v>
      </c>
      <c r="O134" s="148"/>
      <c r="P134" s="148"/>
      <c r="Q134" s="81">
        <f t="shared" si="17"/>
        <v>2</v>
      </c>
      <c r="R134" s="148"/>
    </row>
    <row r="135" spans="1:19" ht="15.75" thickBot="1" x14ac:dyDescent="0.3">
      <c r="A135" s="164" t="s">
        <v>128</v>
      </c>
      <c r="B135" s="152" t="s">
        <v>140</v>
      </c>
      <c r="C135" s="152"/>
      <c r="D135" s="152"/>
      <c r="E135" s="153">
        <v>0</v>
      </c>
      <c r="F135" s="153">
        <v>0</v>
      </c>
      <c r="G135" s="153">
        <v>0</v>
      </c>
      <c r="H135" s="153">
        <v>0</v>
      </c>
      <c r="I135" s="153">
        <v>0</v>
      </c>
      <c r="J135" s="153">
        <v>0</v>
      </c>
      <c r="K135" s="153">
        <v>0</v>
      </c>
      <c r="L135" s="153">
        <v>0</v>
      </c>
      <c r="M135" s="153">
        <v>0</v>
      </c>
      <c r="N135" s="153"/>
      <c r="O135" s="153"/>
      <c r="P135" s="153"/>
      <c r="Q135" s="92">
        <f t="shared" si="17"/>
        <v>0</v>
      </c>
      <c r="R135" s="153"/>
    </row>
    <row r="136" spans="1:19" ht="15.75" thickBot="1" x14ac:dyDescent="0.3">
      <c r="A136" s="415" t="s">
        <v>211</v>
      </c>
      <c r="B136" s="416"/>
      <c r="C136" s="161">
        <f>D136/Metas!J15</f>
        <v>0.93582887700534756</v>
      </c>
      <c r="D136" s="162">
        <f>Q136/R136</f>
        <v>0.31818181818181818</v>
      </c>
      <c r="E136" s="184">
        <f>SUM(E124:E135)</f>
        <v>2</v>
      </c>
      <c r="F136" s="184">
        <f>SUM(F124:F135)</f>
        <v>0</v>
      </c>
      <c r="G136" s="184">
        <f>SUM(G124:G135)</f>
        <v>0</v>
      </c>
      <c r="H136" s="184">
        <f>SUM(H124:H135)</f>
        <v>4</v>
      </c>
      <c r="I136" s="184">
        <f t="shared" ref="I136:N136" si="18">SUM(I124:I135)</f>
        <v>0</v>
      </c>
      <c r="J136" s="184">
        <f t="shared" si="18"/>
        <v>2</v>
      </c>
      <c r="K136" s="184">
        <f t="shared" si="18"/>
        <v>0</v>
      </c>
      <c r="L136" s="184">
        <f t="shared" si="18"/>
        <v>1</v>
      </c>
      <c r="M136" s="184">
        <f t="shared" si="18"/>
        <v>0</v>
      </c>
      <c r="N136" s="184">
        <f t="shared" si="18"/>
        <v>5</v>
      </c>
      <c r="O136" s="184">
        <f>SUM(O124:O135)</f>
        <v>0</v>
      </c>
      <c r="P136" s="184">
        <f>SUM(P124:P135)</f>
        <v>0</v>
      </c>
      <c r="Q136" s="183">
        <f t="shared" ref="Q136" si="19">SUM(Q124:Q135)</f>
        <v>14</v>
      </c>
      <c r="R136" s="248">
        <v>44</v>
      </c>
      <c r="S136" s="3"/>
    </row>
    <row r="137" spans="1:19" x14ac:dyDescent="0.25">
      <c r="A137" s="155" t="s">
        <v>141</v>
      </c>
      <c r="B137" s="156" t="s">
        <v>142</v>
      </c>
      <c r="C137" s="156"/>
      <c r="D137" s="156"/>
      <c r="E137" s="158">
        <v>5</v>
      </c>
      <c r="F137" s="158">
        <v>4</v>
      </c>
      <c r="G137" s="158">
        <v>5</v>
      </c>
      <c r="H137" s="158">
        <v>3</v>
      </c>
      <c r="I137" s="158">
        <v>3</v>
      </c>
      <c r="J137" s="158">
        <v>4</v>
      </c>
      <c r="K137" s="158">
        <v>4</v>
      </c>
      <c r="L137" s="158">
        <v>7</v>
      </c>
      <c r="M137" s="158">
        <v>5</v>
      </c>
      <c r="N137" s="158">
        <v>10</v>
      </c>
      <c r="O137" s="158"/>
      <c r="P137" s="158"/>
      <c r="Q137" s="96">
        <f>SUM(E137:P137)</f>
        <v>50</v>
      </c>
      <c r="R137" s="158"/>
    </row>
    <row r="138" spans="1:19" x14ac:dyDescent="0.25">
      <c r="A138" s="118" t="s">
        <v>141</v>
      </c>
      <c r="B138" s="119" t="s">
        <v>143</v>
      </c>
      <c r="C138" s="119"/>
      <c r="D138" s="119"/>
      <c r="E138" s="148">
        <v>0</v>
      </c>
      <c r="F138" s="148">
        <v>1</v>
      </c>
      <c r="G138" s="148">
        <v>0</v>
      </c>
      <c r="H138" s="148">
        <v>3</v>
      </c>
      <c r="I138" s="148">
        <v>2</v>
      </c>
      <c r="J138" s="148">
        <v>0</v>
      </c>
      <c r="K138" s="148">
        <v>0</v>
      </c>
      <c r="L138" s="148">
        <v>2</v>
      </c>
      <c r="M138" s="148">
        <v>0</v>
      </c>
      <c r="N138" s="148">
        <v>2</v>
      </c>
      <c r="O138" s="148"/>
      <c r="P138" s="148"/>
      <c r="Q138" s="81">
        <f t="shared" si="17"/>
        <v>10</v>
      </c>
      <c r="R138" s="148"/>
    </row>
    <row r="139" spans="1:19" x14ac:dyDescent="0.25">
      <c r="A139" s="118" t="s">
        <v>141</v>
      </c>
      <c r="B139" s="119" t="s">
        <v>144</v>
      </c>
      <c r="C139" s="119"/>
      <c r="D139" s="119"/>
      <c r="E139" s="148">
        <v>0</v>
      </c>
      <c r="F139" s="148">
        <v>0</v>
      </c>
      <c r="G139" s="148">
        <v>4</v>
      </c>
      <c r="H139" s="148">
        <v>0</v>
      </c>
      <c r="I139" s="148">
        <v>0</v>
      </c>
      <c r="J139" s="148">
        <v>3</v>
      </c>
      <c r="K139" s="148">
        <v>2</v>
      </c>
      <c r="L139" s="148">
        <v>0</v>
      </c>
      <c r="M139" s="148">
        <v>0</v>
      </c>
      <c r="N139" s="148">
        <v>0</v>
      </c>
      <c r="O139" s="148"/>
      <c r="P139" s="148"/>
      <c r="Q139" s="81">
        <f t="shared" si="17"/>
        <v>9</v>
      </c>
      <c r="R139" s="148"/>
    </row>
    <row r="140" spans="1:19" x14ac:dyDescent="0.25">
      <c r="A140" s="118" t="s">
        <v>141</v>
      </c>
      <c r="B140" s="119" t="s">
        <v>145</v>
      </c>
      <c r="C140" s="119"/>
      <c r="D140" s="119"/>
      <c r="E140" s="148">
        <v>8</v>
      </c>
      <c r="F140" s="148">
        <v>3</v>
      </c>
      <c r="G140" s="148">
        <v>9</v>
      </c>
      <c r="H140" s="148">
        <v>7</v>
      </c>
      <c r="I140" s="148">
        <v>7</v>
      </c>
      <c r="J140" s="148">
        <v>3</v>
      </c>
      <c r="K140" s="148">
        <v>5</v>
      </c>
      <c r="L140" s="148">
        <v>4</v>
      </c>
      <c r="M140" s="148">
        <v>3</v>
      </c>
      <c r="N140" s="148">
        <v>14</v>
      </c>
      <c r="O140" s="148"/>
      <c r="P140" s="148"/>
      <c r="Q140" s="81">
        <f t="shared" si="17"/>
        <v>63</v>
      </c>
      <c r="R140" s="148"/>
    </row>
    <row r="141" spans="1:19" x14ac:dyDescent="0.25">
      <c r="A141" s="118" t="s">
        <v>141</v>
      </c>
      <c r="B141" s="119" t="s">
        <v>146</v>
      </c>
      <c r="C141" s="119"/>
      <c r="D141" s="119"/>
      <c r="E141" s="148">
        <v>0</v>
      </c>
      <c r="F141" s="148">
        <v>0</v>
      </c>
      <c r="G141" s="148">
        <v>0</v>
      </c>
      <c r="H141" s="148">
        <v>0</v>
      </c>
      <c r="I141" s="148">
        <v>0</v>
      </c>
      <c r="J141" s="148">
        <v>0</v>
      </c>
      <c r="K141" s="148">
        <v>0</v>
      </c>
      <c r="L141" s="148">
        <v>0</v>
      </c>
      <c r="M141" s="148">
        <v>0</v>
      </c>
      <c r="N141" s="148"/>
      <c r="O141" s="148"/>
      <c r="P141" s="148"/>
      <c r="Q141" s="81">
        <f t="shared" si="17"/>
        <v>0</v>
      </c>
      <c r="R141" s="148"/>
    </row>
    <row r="142" spans="1:19" x14ac:dyDescent="0.25">
      <c r="A142" s="118" t="s">
        <v>141</v>
      </c>
      <c r="B142" s="119" t="s">
        <v>147</v>
      </c>
      <c r="C142" s="119"/>
      <c r="D142" s="119"/>
      <c r="E142" s="148">
        <v>0</v>
      </c>
      <c r="F142" s="148">
        <v>0</v>
      </c>
      <c r="G142" s="148">
        <v>0</v>
      </c>
      <c r="H142" s="148">
        <v>0</v>
      </c>
      <c r="I142" s="148">
        <v>1</v>
      </c>
      <c r="J142" s="148">
        <v>0</v>
      </c>
      <c r="K142" s="148">
        <v>0</v>
      </c>
      <c r="L142" s="148">
        <v>0</v>
      </c>
      <c r="M142" s="148">
        <v>0</v>
      </c>
      <c r="N142" s="148"/>
      <c r="O142" s="148"/>
      <c r="P142" s="148"/>
      <c r="Q142" s="81">
        <f t="shared" si="17"/>
        <v>1</v>
      </c>
      <c r="R142" s="148"/>
    </row>
    <row r="143" spans="1:19" x14ac:dyDescent="0.25">
      <c r="A143" s="118" t="s">
        <v>141</v>
      </c>
      <c r="B143" s="119" t="s">
        <v>148</v>
      </c>
      <c r="C143" s="119"/>
      <c r="D143" s="119"/>
      <c r="E143" s="148">
        <v>0</v>
      </c>
      <c r="F143" s="148">
        <v>0</v>
      </c>
      <c r="G143" s="148">
        <v>0</v>
      </c>
      <c r="H143" s="148">
        <v>0</v>
      </c>
      <c r="I143" s="148">
        <v>0</v>
      </c>
      <c r="J143" s="148">
        <v>0</v>
      </c>
      <c r="K143" s="148">
        <v>0</v>
      </c>
      <c r="L143" s="148">
        <v>0</v>
      </c>
      <c r="M143" s="148">
        <v>0</v>
      </c>
      <c r="N143" s="148">
        <v>0</v>
      </c>
      <c r="O143" s="148"/>
      <c r="P143" s="148"/>
      <c r="Q143" s="81">
        <f t="shared" si="17"/>
        <v>0</v>
      </c>
      <c r="R143" s="148"/>
    </row>
    <row r="144" spans="1:19" x14ac:dyDescent="0.25">
      <c r="A144" s="118" t="s">
        <v>141</v>
      </c>
      <c r="B144" s="119" t="s">
        <v>149</v>
      </c>
      <c r="C144" s="119"/>
      <c r="D144" s="119"/>
      <c r="E144" s="148">
        <v>0</v>
      </c>
      <c r="F144" s="148">
        <v>0</v>
      </c>
      <c r="G144" s="148">
        <v>0</v>
      </c>
      <c r="H144" s="148">
        <v>0</v>
      </c>
      <c r="I144" s="148">
        <v>0</v>
      </c>
      <c r="J144" s="148">
        <v>0</v>
      </c>
      <c r="K144" s="148">
        <v>0</v>
      </c>
      <c r="L144" s="148">
        <v>0</v>
      </c>
      <c r="M144" s="148">
        <v>0</v>
      </c>
      <c r="N144" s="148"/>
      <c r="O144" s="148"/>
      <c r="P144" s="148"/>
      <c r="Q144" s="81">
        <f t="shared" si="17"/>
        <v>0</v>
      </c>
      <c r="R144" s="148"/>
    </row>
    <row r="145" spans="1:19" x14ac:dyDescent="0.25">
      <c r="A145" s="118" t="s">
        <v>141</v>
      </c>
      <c r="B145" s="119" t="s">
        <v>150</v>
      </c>
      <c r="C145" s="119"/>
      <c r="D145" s="119"/>
      <c r="E145" s="148">
        <v>0</v>
      </c>
      <c r="F145" s="148">
        <v>0</v>
      </c>
      <c r="G145" s="148">
        <v>1</v>
      </c>
      <c r="H145" s="148">
        <v>0</v>
      </c>
      <c r="I145" s="148">
        <v>0</v>
      </c>
      <c r="J145" s="148">
        <v>0</v>
      </c>
      <c r="K145" s="148">
        <v>0</v>
      </c>
      <c r="L145" s="148">
        <v>1</v>
      </c>
      <c r="M145" s="148">
        <v>0</v>
      </c>
      <c r="N145" s="148">
        <v>0</v>
      </c>
      <c r="O145" s="148"/>
      <c r="P145" s="148"/>
      <c r="Q145" s="81">
        <f t="shared" si="17"/>
        <v>2</v>
      </c>
      <c r="R145" s="148"/>
    </row>
    <row r="146" spans="1:19" x14ac:dyDescent="0.25">
      <c r="A146" s="118" t="s">
        <v>141</v>
      </c>
      <c r="B146" s="119" t="s">
        <v>151</v>
      </c>
      <c r="C146" s="119"/>
      <c r="D146" s="119"/>
      <c r="E146" s="148">
        <v>0</v>
      </c>
      <c r="F146" s="148">
        <v>0</v>
      </c>
      <c r="G146" s="148">
        <v>0</v>
      </c>
      <c r="H146" s="148">
        <v>0</v>
      </c>
      <c r="I146" s="148">
        <v>0</v>
      </c>
      <c r="J146" s="148">
        <v>0</v>
      </c>
      <c r="K146" s="148">
        <v>0</v>
      </c>
      <c r="L146" s="148">
        <v>0</v>
      </c>
      <c r="M146" s="148">
        <v>1</v>
      </c>
      <c r="N146" s="148">
        <v>0</v>
      </c>
      <c r="O146" s="148"/>
      <c r="P146" s="148"/>
      <c r="Q146" s="81">
        <f t="shared" si="17"/>
        <v>1</v>
      </c>
      <c r="R146" s="148"/>
    </row>
    <row r="147" spans="1:19" x14ac:dyDescent="0.25">
      <c r="A147" s="118" t="s">
        <v>141</v>
      </c>
      <c r="B147" s="119" t="s">
        <v>152</v>
      </c>
      <c r="C147" s="119"/>
      <c r="D147" s="119"/>
      <c r="E147" s="148">
        <v>0</v>
      </c>
      <c r="F147" s="148">
        <v>0</v>
      </c>
      <c r="G147" s="148">
        <v>0</v>
      </c>
      <c r="H147" s="148">
        <v>0</v>
      </c>
      <c r="I147" s="148">
        <v>0</v>
      </c>
      <c r="J147" s="148">
        <v>0</v>
      </c>
      <c r="K147" s="148">
        <v>0</v>
      </c>
      <c r="L147" s="148">
        <v>0</v>
      </c>
      <c r="M147" s="148">
        <v>0</v>
      </c>
      <c r="N147" s="148">
        <v>0</v>
      </c>
      <c r="O147" s="148"/>
      <c r="P147" s="148"/>
      <c r="Q147" s="81">
        <f t="shared" si="17"/>
        <v>0</v>
      </c>
      <c r="R147" s="148"/>
    </row>
    <row r="148" spans="1:19" x14ac:dyDescent="0.25">
      <c r="A148" s="118" t="s">
        <v>141</v>
      </c>
      <c r="B148" s="119" t="s">
        <v>153</v>
      </c>
      <c r="C148" s="119"/>
      <c r="D148" s="119"/>
      <c r="E148" s="148">
        <v>0</v>
      </c>
      <c r="F148" s="148">
        <v>0</v>
      </c>
      <c r="G148" s="148">
        <v>0</v>
      </c>
      <c r="H148" s="148">
        <v>0</v>
      </c>
      <c r="I148" s="148">
        <v>0</v>
      </c>
      <c r="J148" s="148">
        <v>0</v>
      </c>
      <c r="K148" s="148">
        <v>0</v>
      </c>
      <c r="L148" s="148">
        <v>0</v>
      </c>
      <c r="M148" s="148">
        <v>0</v>
      </c>
      <c r="N148" s="148">
        <v>0</v>
      </c>
      <c r="O148" s="148"/>
      <c r="P148" s="148"/>
      <c r="Q148" s="81">
        <f t="shared" si="17"/>
        <v>0</v>
      </c>
      <c r="R148" s="148"/>
    </row>
    <row r="149" spans="1:19" ht="15.75" thickBot="1" x14ac:dyDescent="0.3">
      <c r="A149" s="164" t="s">
        <v>141</v>
      </c>
      <c r="B149" s="152" t="s">
        <v>154</v>
      </c>
      <c r="C149" s="152"/>
      <c r="D149" s="152"/>
      <c r="E149" s="153">
        <v>0</v>
      </c>
      <c r="F149" s="153">
        <v>0</v>
      </c>
      <c r="G149" s="153">
        <v>0</v>
      </c>
      <c r="H149" s="153">
        <v>0</v>
      </c>
      <c r="I149" s="153">
        <v>0</v>
      </c>
      <c r="J149" s="153">
        <v>1</v>
      </c>
      <c r="K149" s="153">
        <v>2</v>
      </c>
      <c r="L149" s="153">
        <v>0</v>
      </c>
      <c r="M149" s="153">
        <v>0</v>
      </c>
      <c r="N149" s="153">
        <v>0</v>
      </c>
      <c r="O149" s="153"/>
      <c r="P149" s="153"/>
      <c r="Q149" s="92">
        <f t="shared" si="17"/>
        <v>3</v>
      </c>
      <c r="R149" s="153"/>
    </row>
    <row r="150" spans="1:19" ht="15.75" thickBot="1" x14ac:dyDescent="0.3">
      <c r="A150" s="415" t="s">
        <v>212</v>
      </c>
      <c r="B150" s="416"/>
      <c r="C150" s="161">
        <f>D150/Metas!J16</f>
        <v>0.57004593175853013</v>
      </c>
      <c r="D150" s="162">
        <f>Q150/R150</f>
        <v>0.3648293963254593</v>
      </c>
      <c r="E150" s="184">
        <f>SUM(E137:E149)</f>
        <v>13</v>
      </c>
      <c r="F150" s="184">
        <f>SUM(F137:F149)</f>
        <v>8</v>
      </c>
      <c r="G150" s="184">
        <f>SUM(G137:G149)</f>
        <v>19</v>
      </c>
      <c r="H150" s="184">
        <f>SUM(H137:H149)</f>
        <v>13</v>
      </c>
      <c r="I150" s="184">
        <f t="shared" ref="I150:Q150" si="20">SUM(I137:I149)</f>
        <v>13</v>
      </c>
      <c r="J150" s="184">
        <f t="shared" si="20"/>
        <v>11</v>
      </c>
      <c r="K150" s="184">
        <f t="shared" si="20"/>
        <v>13</v>
      </c>
      <c r="L150" s="184">
        <f t="shared" si="20"/>
        <v>14</v>
      </c>
      <c r="M150" s="184">
        <f t="shared" si="20"/>
        <v>9</v>
      </c>
      <c r="N150" s="184">
        <f t="shared" si="20"/>
        <v>26</v>
      </c>
      <c r="O150" s="184">
        <f t="shared" si="20"/>
        <v>0</v>
      </c>
      <c r="P150" s="184">
        <f t="shared" si="20"/>
        <v>0</v>
      </c>
      <c r="Q150" s="183">
        <f t="shared" si="20"/>
        <v>139</v>
      </c>
      <c r="R150" s="248">
        <v>381</v>
      </c>
      <c r="S150" s="3"/>
    </row>
    <row r="151" spans="1:19" x14ac:dyDescent="0.25">
      <c r="A151" s="155" t="s">
        <v>155</v>
      </c>
      <c r="B151" s="156" t="s">
        <v>156</v>
      </c>
      <c r="C151" s="156"/>
      <c r="D151" s="156"/>
      <c r="E151" s="158">
        <v>3</v>
      </c>
      <c r="F151" s="158">
        <v>3</v>
      </c>
      <c r="G151" s="158">
        <v>6</v>
      </c>
      <c r="H151" s="158">
        <v>4</v>
      </c>
      <c r="I151" s="158">
        <v>11</v>
      </c>
      <c r="J151" s="158">
        <v>2</v>
      </c>
      <c r="K151" s="158">
        <v>14</v>
      </c>
      <c r="L151" s="158">
        <v>8</v>
      </c>
      <c r="M151" s="158">
        <v>9</v>
      </c>
      <c r="N151" s="158">
        <v>13</v>
      </c>
      <c r="O151" s="158"/>
      <c r="P151" s="158"/>
      <c r="Q151" s="96">
        <f t="shared" si="17"/>
        <v>73</v>
      </c>
      <c r="R151" s="158"/>
    </row>
    <row r="152" spans="1:19" x14ac:dyDescent="0.25">
      <c r="A152" s="118" t="s">
        <v>155</v>
      </c>
      <c r="B152" s="119" t="s">
        <v>157</v>
      </c>
      <c r="C152" s="119"/>
      <c r="D152" s="119"/>
      <c r="E152" s="148">
        <v>0</v>
      </c>
      <c r="F152" s="148">
        <v>0</v>
      </c>
      <c r="G152" s="148">
        <v>0</v>
      </c>
      <c r="H152" s="148">
        <v>0</v>
      </c>
      <c r="I152" s="148">
        <v>0</v>
      </c>
      <c r="J152" s="148">
        <v>0</v>
      </c>
      <c r="K152" s="148">
        <v>0</v>
      </c>
      <c r="L152" s="148">
        <v>0</v>
      </c>
      <c r="M152" s="148">
        <v>0</v>
      </c>
      <c r="N152" s="148"/>
      <c r="O152" s="148"/>
      <c r="P152" s="148"/>
      <c r="Q152" s="81">
        <f t="shared" si="17"/>
        <v>0</v>
      </c>
      <c r="R152" s="148"/>
    </row>
    <row r="153" spans="1:19" x14ac:dyDescent="0.25">
      <c r="A153" s="118" t="s">
        <v>155</v>
      </c>
      <c r="B153" s="119" t="s">
        <v>158</v>
      </c>
      <c r="C153" s="119"/>
      <c r="D153" s="119"/>
      <c r="E153" s="148">
        <v>0</v>
      </c>
      <c r="F153" s="148">
        <v>0</v>
      </c>
      <c r="G153" s="148">
        <v>0</v>
      </c>
      <c r="H153" s="148">
        <v>0</v>
      </c>
      <c r="I153" s="148">
        <v>0</v>
      </c>
      <c r="J153" s="148">
        <v>0</v>
      </c>
      <c r="K153" s="148">
        <v>1</v>
      </c>
      <c r="L153" s="148">
        <v>0</v>
      </c>
      <c r="M153" s="148">
        <v>0</v>
      </c>
      <c r="N153" s="148"/>
      <c r="O153" s="148"/>
      <c r="P153" s="148"/>
      <c r="Q153" s="81">
        <f t="shared" si="17"/>
        <v>1</v>
      </c>
      <c r="R153" s="148"/>
    </row>
    <row r="154" spans="1:19" ht="15.75" thickBot="1" x14ac:dyDescent="0.3">
      <c r="A154" s="164" t="s">
        <v>155</v>
      </c>
      <c r="B154" s="152" t="s">
        <v>159</v>
      </c>
      <c r="C154" s="152"/>
      <c r="D154" s="152"/>
      <c r="E154" s="153">
        <v>0</v>
      </c>
      <c r="F154" s="153">
        <v>0</v>
      </c>
      <c r="G154" s="153">
        <v>0</v>
      </c>
      <c r="H154" s="153">
        <v>0</v>
      </c>
      <c r="I154" s="153">
        <v>0</v>
      </c>
      <c r="J154" s="153">
        <v>0</v>
      </c>
      <c r="K154" s="153">
        <v>0</v>
      </c>
      <c r="L154" s="153">
        <v>0</v>
      </c>
      <c r="M154" s="153">
        <v>0</v>
      </c>
      <c r="N154" s="153">
        <v>0</v>
      </c>
      <c r="O154" s="153"/>
      <c r="P154" s="153"/>
      <c r="Q154" s="92">
        <f t="shared" si="17"/>
        <v>0</v>
      </c>
      <c r="R154" s="153"/>
    </row>
    <row r="155" spans="1:19" ht="15.75" thickBot="1" x14ac:dyDescent="0.3">
      <c r="A155" s="415" t="s">
        <v>213</v>
      </c>
      <c r="B155" s="416"/>
      <c r="C155" s="161">
        <f>D155/Metas!J17</f>
        <v>0.93245967741935487</v>
      </c>
      <c r="D155" s="162">
        <f>Q155/R155</f>
        <v>0.578125</v>
      </c>
      <c r="E155" s="184">
        <f>SUM(E151:E154)</f>
        <v>3</v>
      </c>
      <c r="F155" s="184">
        <f>SUM(F151:F154)</f>
        <v>3</v>
      </c>
      <c r="G155" s="184">
        <f>SUM(G151:G154)</f>
        <v>6</v>
      </c>
      <c r="H155" s="184">
        <f>SUM(H151:H154)</f>
        <v>4</v>
      </c>
      <c r="I155" s="184">
        <f t="shared" ref="I155:N155" si="21">SUM(I151:I154)</f>
        <v>11</v>
      </c>
      <c r="J155" s="184">
        <f t="shared" si="21"/>
        <v>2</v>
      </c>
      <c r="K155" s="184">
        <f t="shared" si="21"/>
        <v>15</v>
      </c>
      <c r="L155" s="184">
        <f t="shared" si="21"/>
        <v>8</v>
      </c>
      <c r="M155" s="184">
        <f t="shared" si="21"/>
        <v>9</v>
      </c>
      <c r="N155" s="184">
        <f t="shared" si="21"/>
        <v>13</v>
      </c>
      <c r="O155" s="184">
        <f>SUM(O151:O154)</f>
        <v>0</v>
      </c>
      <c r="P155" s="184">
        <f>SUM(P151:P154)</f>
        <v>0</v>
      </c>
      <c r="Q155" s="183">
        <f t="shared" ref="Q155" si="22">SUM(Q151:Q154)</f>
        <v>74</v>
      </c>
      <c r="R155" s="248">
        <v>128</v>
      </c>
      <c r="S155" s="3"/>
    </row>
    <row r="156" spans="1:19" x14ac:dyDescent="0.25">
      <c r="A156" s="155" t="s">
        <v>160</v>
      </c>
      <c r="B156" s="156" t="s">
        <v>161</v>
      </c>
      <c r="C156" s="156"/>
      <c r="D156" s="156"/>
      <c r="E156" s="158">
        <v>0</v>
      </c>
      <c r="F156" s="189">
        <v>0</v>
      </c>
      <c r="G156" s="158">
        <v>0</v>
      </c>
      <c r="H156" s="158">
        <v>1</v>
      </c>
      <c r="I156" s="158">
        <v>0</v>
      </c>
      <c r="J156" s="158">
        <v>0</v>
      </c>
      <c r="K156" s="158">
        <v>2</v>
      </c>
      <c r="L156" s="158">
        <v>3</v>
      </c>
      <c r="M156" s="158">
        <v>0</v>
      </c>
      <c r="N156" s="158">
        <v>1</v>
      </c>
      <c r="O156" s="158"/>
      <c r="P156" s="158"/>
      <c r="Q156" s="96">
        <f t="shared" si="17"/>
        <v>7</v>
      </c>
      <c r="R156" s="158"/>
    </row>
    <row r="157" spans="1:19" x14ac:dyDescent="0.25">
      <c r="A157" s="118" t="s">
        <v>160</v>
      </c>
      <c r="B157" s="119" t="s">
        <v>162</v>
      </c>
      <c r="C157" s="119"/>
      <c r="D157" s="119"/>
      <c r="E157" s="148">
        <v>0</v>
      </c>
      <c r="F157" s="148">
        <v>0</v>
      </c>
      <c r="G157" s="148">
        <v>1</v>
      </c>
      <c r="H157" s="148">
        <v>0</v>
      </c>
      <c r="I157" s="148">
        <v>0</v>
      </c>
      <c r="J157" s="148">
        <v>0</v>
      </c>
      <c r="K157" s="148">
        <v>0</v>
      </c>
      <c r="L157" s="148">
        <v>0</v>
      </c>
      <c r="M157" s="148">
        <v>0</v>
      </c>
      <c r="N157" s="148"/>
      <c r="O157" s="148"/>
      <c r="P157" s="148"/>
      <c r="Q157" s="81">
        <f t="shared" si="17"/>
        <v>1</v>
      </c>
      <c r="R157" s="148"/>
    </row>
    <row r="158" spans="1:19" x14ac:dyDescent="0.25">
      <c r="A158" s="118" t="s">
        <v>160</v>
      </c>
      <c r="B158" s="119" t="s">
        <v>163</v>
      </c>
      <c r="C158" s="119"/>
      <c r="D158" s="119"/>
      <c r="E158" s="148">
        <v>0</v>
      </c>
      <c r="F158" s="148">
        <v>0</v>
      </c>
      <c r="G158" s="148">
        <v>0</v>
      </c>
      <c r="H158" s="148">
        <v>0</v>
      </c>
      <c r="I158" s="148">
        <v>0</v>
      </c>
      <c r="J158" s="148">
        <v>0</v>
      </c>
      <c r="K158" s="148">
        <v>0</v>
      </c>
      <c r="L158" s="148">
        <v>0</v>
      </c>
      <c r="M158" s="148">
        <v>0</v>
      </c>
      <c r="N158" s="148">
        <v>0</v>
      </c>
      <c r="O158" s="148"/>
      <c r="P158" s="148"/>
      <c r="Q158" s="81">
        <f t="shared" si="17"/>
        <v>0</v>
      </c>
      <c r="R158" s="148"/>
    </row>
    <row r="159" spans="1:19" x14ac:dyDescent="0.25">
      <c r="A159" s="118" t="s">
        <v>160</v>
      </c>
      <c r="B159" s="119" t="s">
        <v>164</v>
      </c>
      <c r="C159" s="119"/>
      <c r="D159" s="119"/>
      <c r="E159" s="148">
        <v>0</v>
      </c>
      <c r="F159" s="148">
        <v>0</v>
      </c>
      <c r="G159" s="148">
        <v>0</v>
      </c>
      <c r="H159" s="148">
        <v>0</v>
      </c>
      <c r="I159" s="148">
        <v>0</v>
      </c>
      <c r="J159" s="148">
        <v>0</v>
      </c>
      <c r="K159" s="148">
        <v>0</v>
      </c>
      <c r="L159" s="148">
        <v>0</v>
      </c>
      <c r="M159" s="148">
        <v>0</v>
      </c>
      <c r="N159" s="148">
        <v>0</v>
      </c>
      <c r="O159" s="148"/>
      <c r="P159" s="148"/>
      <c r="Q159" s="81">
        <f t="shared" si="17"/>
        <v>0</v>
      </c>
      <c r="R159" s="148"/>
    </row>
    <row r="160" spans="1:19" x14ac:dyDescent="0.25">
      <c r="A160" s="118" t="s">
        <v>160</v>
      </c>
      <c r="B160" s="119" t="s">
        <v>165</v>
      </c>
      <c r="C160" s="119"/>
      <c r="D160" s="119"/>
      <c r="E160" s="148">
        <v>0</v>
      </c>
      <c r="F160" s="148">
        <v>0</v>
      </c>
      <c r="G160" s="148">
        <v>0</v>
      </c>
      <c r="H160" s="148">
        <v>0</v>
      </c>
      <c r="I160" s="148">
        <v>0</v>
      </c>
      <c r="J160" s="148">
        <v>0</v>
      </c>
      <c r="K160" s="148">
        <v>0</v>
      </c>
      <c r="L160" s="148">
        <v>0</v>
      </c>
      <c r="M160" s="148">
        <v>0</v>
      </c>
      <c r="N160" s="148"/>
      <c r="O160" s="148"/>
      <c r="P160" s="148"/>
      <c r="Q160" s="81">
        <f>SUM(E160:P160)</f>
        <v>0</v>
      </c>
      <c r="R160" s="148"/>
    </row>
    <row r="161" spans="1:19" x14ac:dyDescent="0.25">
      <c r="A161" s="118" t="s">
        <v>160</v>
      </c>
      <c r="B161" s="119" t="s">
        <v>166</v>
      </c>
      <c r="C161" s="119"/>
      <c r="D161" s="119"/>
      <c r="E161" s="148">
        <v>0</v>
      </c>
      <c r="F161" s="148">
        <v>0</v>
      </c>
      <c r="G161" s="148">
        <v>0</v>
      </c>
      <c r="H161" s="148">
        <v>0</v>
      </c>
      <c r="I161" s="148">
        <v>0</v>
      </c>
      <c r="J161" s="148">
        <v>0</v>
      </c>
      <c r="K161" s="148">
        <v>0</v>
      </c>
      <c r="L161" s="148">
        <v>1</v>
      </c>
      <c r="M161" s="148">
        <v>0</v>
      </c>
      <c r="N161" s="148">
        <v>0</v>
      </c>
      <c r="O161" s="148"/>
      <c r="P161" s="148"/>
      <c r="Q161" s="81">
        <f t="shared" si="17"/>
        <v>1</v>
      </c>
      <c r="R161" s="148"/>
    </row>
    <row r="162" spans="1:19" ht="15.75" thickBot="1" x14ac:dyDescent="0.3">
      <c r="A162" s="164" t="s">
        <v>160</v>
      </c>
      <c r="B162" s="152" t="s">
        <v>167</v>
      </c>
      <c r="C162" s="152"/>
      <c r="D162" s="152"/>
      <c r="E162" s="153">
        <v>0</v>
      </c>
      <c r="F162" s="153"/>
      <c r="G162" s="153">
        <v>1</v>
      </c>
      <c r="H162" s="153"/>
      <c r="I162" s="153">
        <v>0</v>
      </c>
      <c r="J162" s="153">
        <v>0</v>
      </c>
      <c r="K162" s="153">
        <v>0</v>
      </c>
      <c r="L162" s="153">
        <v>0</v>
      </c>
      <c r="M162" s="153">
        <v>0</v>
      </c>
      <c r="N162" s="153">
        <v>0</v>
      </c>
      <c r="O162" s="153"/>
      <c r="P162" s="153"/>
      <c r="Q162" s="92">
        <f>SUM(E162:P162)</f>
        <v>1</v>
      </c>
      <c r="R162" s="153"/>
    </row>
    <row r="163" spans="1:19" ht="15.75" customHeight="1" thickBot="1" x14ac:dyDescent="0.3">
      <c r="A163" s="415" t="s">
        <v>214</v>
      </c>
      <c r="B163" s="416"/>
      <c r="C163" s="161">
        <f>D163/Metas!J18</f>
        <v>1.1074197120708749</v>
      </c>
      <c r="D163" s="162">
        <f>Q163/R163</f>
        <v>0.23255813953488372</v>
      </c>
      <c r="E163" s="184">
        <f>SUM(E156:E162)</f>
        <v>0</v>
      </c>
      <c r="F163" s="184">
        <f>SUM(F157:F162)</f>
        <v>0</v>
      </c>
      <c r="G163" s="184">
        <f>SUM(G156:G162)</f>
        <v>2</v>
      </c>
      <c r="H163" s="184">
        <f>SUM(H156:H162)</f>
        <v>1</v>
      </c>
      <c r="I163" s="184">
        <f t="shared" ref="I163:N163" si="23">SUM(I156:I162)</f>
        <v>0</v>
      </c>
      <c r="J163" s="184">
        <f t="shared" si="23"/>
        <v>0</v>
      </c>
      <c r="K163" s="184">
        <f t="shared" si="23"/>
        <v>2</v>
      </c>
      <c r="L163" s="184">
        <f t="shared" si="23"/>
        <v>4</v>
      </c>
      <c r="M163" s="184">
        <f t="shared" si="23"/>
        <v>0</v>
      </c>
      <c r="N163" s="184">
        <f t="shared" si="23"/>
        <v>1</v>
      </c>
      <c r="O163" s="184">
        <f>SUM(O156:O162)</f>
        <v>0</v>
      </c>
      <c r="P163" s="184">
        <f>SUM(P156:P162)</f>
        <v>0</v>
      </c>
      <c r="Q163" s="183">
        <f t="shared" ref="Q163" si="24">SUM(Q156:Q162)</f>
        <v>10</v>
      </c>
      <c r="R163" s="248">
        <v>43</v>
      </c>
      <c r="S163" s="3"/>
    </row>
    <row r="164" spans="1:19" x14ac:dyDescent="0.25">
      <c r="D164" s="4"/>
    </row>
  </sheetData>
  <mergeCells count="23">
    <mergeCell ref="E2:Q9"/>
    <mergeCell ref="E10:Q10"/>
    <mergeCell ref="R2:R9"/>
    <mergeCell ref="R10:R11"/>
    <mergeCell ref="E1:R1"/>
    <mergeCell ref="A76:B76"/>
    <mergeCell ref="A1:A10"/>
    <mergeCell ref="B1:B10"/>
    <mergeCell ref="C1:C11"/>
    <mergeCell ref="D1:D10"/>
    <mergeCell ref="A26:B26"/>
    <mergeCell ref="A40:B40"/>
    <mergeCell ref="A45:B45"/>
    <mergeCell ref="A50:B50"/>
    <mergeCell ref="A61:B61"/>
    <mergeCell ref="A155:B155"/>
    <mergeCell ref="A163:B163"/>
    <mergeCell ref="A87:B87"/>
    <mergeCell ref="A93:B93"/>
    <mergeCell ref="A104:B104"/>
    <mergeCell ref="A123:B123"/>
    <mergeCell ref="A136:B136"/>
    <mergeCell ref="A150:B150"/>
  </mergeCells>
  <conditionalFormatting sqref="C12:C163">
    <cfRule type="cellIs" dxfId="12" priority="1" operator="greaterThan">
      <formula>0.9999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K164"/>
  <sheetViews>
    <sheetView zoomScale="80" zoomScaleNormal="80" workbookViewId="0">
      <selection activeCell="I161" sqref="I161"/>
    </sheetView>
  </sheetViews>
  <sheetFormatPr baseColWidth="10" defaultRowHeight="15" x14ac:dyDescent="0.25"/>
  <cols>
    <col min="1" max="1" width="24.28515625" style="1" bestFit="1" customWidth="1"/>
    <col min="2" max="2" width="52.42578125" style="1" customWidth="1"/>
    <col min="3" max="3" width="49.42578125" style="1" customWidth="1"/>
    <col min="4" max="4" width="10.85546875" style="1" customWidth="1"/>
    <col min="5" max="6" width="16" style="30" customWidth="1"/>
    <col min="7" max="7" width="21.140625" style="30" customWidth="1"/>
    <col min="8" max="9" width="14" style="1" customWidth="1"/>
    <col min="10" max="10" width="20.5703125" style="1" customWidth="1"/>
    <col min="11" max="11" width="27.42578125" style="1" customWidth="1"/>
    <col min="12" max="256" width="11.42578125" style="1"/>
    <col min="257" max="257" width="24.28515625" style="1" bestFit="1" customWidth="1"/>
    <col min="258" max="258" width="48.140625" style="1" customWidth="1"/>
    <col min="259" max="259" width="14.42578125" style="1" customWidth="1"/>
    <col min="260" max="260" width="10.85546875" style="1" bestFit="1" customWidth="1"/>
    <col min="261" max="262" width="16" style="1" customWidth="1"/>
    <col min="263" max="263" width="21.140625" style="1" customWidth="1"/>
    <col min="264" max="266" width="11.42578125" style="1"/>
    <col min="267" max="267" width="27.42578125" style="1" customWidth="1"/>
    <col min="268" max="512" width="11.42578125" style="1"/>
    <col min="513" max="513" width="24.28515625" style="1" bestFit="1" customWidth="1"/>
    <col min="514" max="514" width="48.140625" style="1" customWidth="1"/>
    <col min="515" max="515" width="14.42578125" style="1" customWidth="1"/>
    <col min="516" max="516" width="10.85546875" style="1" bestFit="1" customWidth="1"/>
    <col min="517" max="518" width="16" style="1" customWidth="1"/>
    <col min="519" max="519" width="21.140625" style="1" customWidth="1"/>
    <col min="520" max="522" width="11.42578125" style="1"/>
    <col min="523" max="523" width="27.42578125" style="1" customWidth="1"/>
    <col min="524" max="768" width="11.42578125" style="1"/>
    <col min="769" max="769" width="24.28515625" style="1" bestFit="1" customWidth="1"/>
    <col min="770" max="770" width="48.140625" style="1" customWidth="1"/>
    <col min="771" max="771" width="14.42578125" style="1" customWidth="1"/>
    <col min="772" max="772" width="10.85546875" style="1" bestFit="1" customWidth="1"/>
    <col min="773" max="774" width="16" style="1" customWidth="1"/>
    <col min="775" max="775" width="21.140625" style="1" customWidth="1"/>
    <col min="776" max="778" width="11.42578125" style="1"/>
    <col min="779" max="779" width="27.42578125" style="1" customWidth="1"/>
    <col min="780" max="1024" width="11.42578125" style="1"/>
    <col min="1025" max="1025" width="24.28515625" style="1" bestFit="1" customWidth="1"/>
    <col min="1026" max="1026" width="48.140625" style="1" customWidth="1"/>
    <col min="1027" max="1027" width="14.42578125" style="1" customWidth="1"/>
    <col min="1028" max="1028" width="10.85546875" style="1" bestFit="1" customWidth="1"/>
    <col min="1029" max="1030" width="16" style="1" customWidth="1"/>
    <col min="1031" max="1031" width="21.140625" style="1" customWidth="1"/>
    <col min="1032" max="1034" width="11.42578125" style="1"/>
    <col min="1035" max="1035" width="27.42578125" style="1" customWidth="1"/>
    <col min="1036" max="1280" width="11.42578125" style="1"/>
    <col min="1281" max="1281" width="24.28515625" style="1" bestFit="1" customWidth="1"/>
    <col min="1282" max="1282" width="48.140625" style="1" customWidth="1"/>
    <col min="1283" max="1283" width="14.42578125" style="1" customWidth="1"/>
    <col min="1284" max="1284" width="10.85546875" style="1" bestFit="1" customWidth="1"/>
    <col min="1285" max="1286" width="16" style="1" customWidth="1"/>
    <col min="1287" max="1287" width="21.140625" style="1" customWidth="1"/>
    <col min="1288" max="1290" width="11.42578125" style="1"/>
    <col min="1291" max="1291" width="27.42578125" style="1" customWidth="1"/>
    <col min="1292" max="1536" width="11.42578125" style="1"/>
    <col min="1537" max="1537" width="24.28515625" style="1" bestFit="1" customWidth="1"/>
    <col min="1538" max="1538" width="48.140625" style="1" customWidth="1"/>
    <col min="1539" max="1539" width="14.42578125" style="1" customWidth="1"/>
    <col min="1540" max="1540" width="10.85546875" style="1" bestFit="1" customWidth="1"/>
    <col min="1541" max="1542" width="16" style="1" customWidth="1"/>
    <col min="1543" max="1543" width="21.140625" style="1" customWidth="1"/>
    <col min="1544" max="1546" width="11.42578125" style="1"/>
    <col min="1547" max="1547" width="27.42578125" style="1" customWidth="1"/>
    <col min="1548" max="1792" width="11.42578125" style="1"/>
    <col min="1793" max="1793" width="24.28515625" style="1" bestFit="1" customWidth="1"/>
    <col min="1794" max="1794" width="48.140625" style="1" customWidth="1"/>
    <col min="1795" max="1795" width="14.42578125" style="1" customWidth="1"/>
    <col min="1796" max="1796" width="10.85546875" style="1" bestFit="1" customWidth="1"/>
    <col min="1797" max="1798" width="16" style="1" customWidth="1"/>
    <col min="1799" max="1799" width="21.140625" style="1" customWidth="1"/>
    <col min="1800" max="1802" width="11.42578125" style="1"/>
    <col min="1803" max="1803" width="27.42578125" style="1" customWidth="1"/>
    <col min="1804" max="2048" width="11.42578125" style="1"/>
    <col min="2049" max="2049" width="24.28515625" style="1" bestFit="1" customWidth="1"/>
    <col min="2050" max="2050" width="48.140625" style="1" customWidth="1"/>
    <col min="2051" max="2051" width="14.42578125" style="1" customWidth="1"/>
    <col min="2052" max="2052" width="10.85546875" style="1" bestFit="1" customWidth="1"/>
    <col min="2053" max="2054" width="16" style="1" customWidth="1"/>
    <col min="2055" max="2055" width="21.140625" style="1" customWidth="1"/>
    <col min="2056" max="2058" width="11.42578125" style="1"/>
    <col min="2059" max="2059" width="27.42578125" style="1" customWidth="1"/>
    <col min="2060" max="2304" width="11.42578125" style="1"/>
    <col min="2305" max="2305" width="24.28515625" style="1" bestFit="1" customWidth="1"/>
    <col min="2306" max="2306" width="48.140625" style="1" customWidth="1"/>
    <col min="2307" max="2307" width="14.42578125" style="1" customWidth="1"/>
    <col min="2308" max="2308" width="10.85546875" style="1" bestFit="1" customWidth="1"/>
    <col min="2309" max="2310" width="16" style="1" customWidth="1"/>
    <col min="2311" max="2311" width="21.140625" style="1" customWidth="1"/>
    <col min="2312" max="2314" width="11.42578125" style="1"/>
    <col min="2315" max="2315" width="27.42578125" style="1" customWidth="1"/>
    <col min="2316" max="2560" width="11.42578125" style="1"/>
    <col min="2561" max="2561" width="24.28515625" style="1" bestFit="1" customWidth="1"/>
    <col min="2562" max="2562" width="48.140625" style="1" customWidth="1"/>
    <col min="2563" max="2563" width="14.42578125" style="1" customWidth="1"/>
    <col min="2564" max="2564" width="10.85546875" style="1" bestFit="1" customWidth="1"/>
    <col min="2565" max="2566" width="16" style="1" customWidth="1"/>
    <col min="2567" max="2567" width="21.140625" style="1" customWidth="1"/>
    <col min="2568" max="2570" width="11.42578125" style="1"/>
    <col min="2571" max="2571" width="27.42578125" style="1" customWidth="1"/>
    <col min="2572" max="2816" width="11.42578125" style="1"/>
    <col min="2817" max="2817" width="24.28515625" style="1" bestFit="1" customWidth="1"/>
    <col min="2818" max="2818" width="48.140625" style="1" customWidth="1"/>
    <col min="2819" max="2819" width="14.42578125" style="1" customWidth="1"/>
    <col min="2820" max="2820" width="10.85546875" style="1" bestFit="1" customWidth="1"/>
    <col min="2821" max="2822" width="16" style="1" customWidth="1"/>
    <col min="2823" max="2823" width="21.140625" style="1" customWidth="1"/>
    <col min="2824" max="2826" width="11.42578125" style="1"/>
    <col min="2827" max="2827" width="27.42578125" style="1" customWidth="1"/>
    <col min="2828" max="3072" width="11.42578125" style="1"/>
    <col min="3073" max="3073" width="24.28515625" style="1" bestFit="1" customWidth="1"/>
    <col min="3074" max="3074" width="48.140625" style="1" customWidth="1"/>
    <col min="3075" max="3075" width="14.42578125" style="1" customWidth="1"/>
    <col min="3076" max="3076" width="10.85546875" style="1" bestFit="1" customWidth="1"/>
    <col min="3077" max="3078" width="16" style="1" customWidth="1"/>
    <col min="3079" max="3079" width="21.140625" style="1" customWidth="1"/>
    <col min="3080" max="3082" width="11.42578125" style="1"/>
    <col min="3083" max="3083" width="27.42578125" style="1" customWidth="1"/>
    <col min="3084" max="3328" width="11.42578125" style="1"/>
    <col min="3329" max="3329" width="24.28515625" style="1" bestFit="1" customWidth="1"/>
    <col min="3330" max="3330" width="48.140625" style="1" customWidth="1"/>
    <col min="3331" max="3331" width="14.42578125" style="1" customWidth="1"/>
    <col min="3332" max="3332" width="10.85546875" style="1" bestFit="1" customWidth="1"/>
    <col min="3333" max="3334" width="16" style="1" customWidth="1"/>
    <col min="3335" max="3335" width="21.140625" style="1" customWidth="1"/>
    <col min="3336" max="3338" width="11.42578125" style="1"/>
    <col min="3339" max="3339" width="27.42578125" style="1" customWidth="1"/>
    <col min="3340" max="3584" width="11.42578125" style="1"/>
    <col min="3585" max="3585" width="24.28515625" style="1" bestFit="1" customWidth="1"/>
    <col min="3586" max="3586" width="48.140625" style="1" customWidth="1"/>
    <col min="3587" max="3587" width="14.42578125" style="1" customWidth="1"/>
    <col min="3588" max="3588" width="10.85546875" style="1" bestFit="1" customWidth="1"/>
    <col min="3589" max="3590" width="16" style="1" customWidth="1"/>
    <col min="3591" max="3591" width="21.140625" style="1" customWidth="1"/>
    <col min="3592" max="3594" width="11.42578125" style="1"/>
    <col min="3595" max="3595" width="27.42578125" style="1" customWidth="1"/>
    <col min="3596" max="3840" width="11.42578125" style="1"/>
    <col min="3841" max="3841" width="24.28515625" style="1" bestFit="1" customWidth="1"/>
    <col min="3842" max="3842" width="48.140625" style="1" customWidth="1"/>
    <col min="3843" max="3843" width="14.42578125" style="1" customWidth="1"/>
    <col min="3844" max="3844" width="10.85546875" style="1" bestFit="1" customWidth="1"/>
    <col min="3845" max="3846" width="16" style="1" customWidth="1"/>
    <col min="3847" max="3847" width="21.140625" style="1" customWidth="1"/>
    <col min="3848" max="3850" width="11.42578125" style="1"/>
    <col min="3851" max="3851" width="27.42578125" style="1" customWidth="1"/>
    <col min="3852" max="4096" width="11.42578125" style="1"/>
    <col min="4097" max="4097" width="24.28515625" style="1" bestFit="1" customWidth="1"/>
    <col min="4098" max="4098" width="48.140625" style="1" customWidth="1"/>
    <col min="4099" max="4099" width="14.42578125" style="1" customWidth="1"/>
    <col min="4100" max="4100" width="10.85546875" style="1" bestFit="1" customWidth="1"/>
    <col min="4101" max="4102" width="16" style="1" customWidth="1"/>
    <col min="4103" max="4103" width="21.140625" style="1" customWidth="1"/>
    <col min="4104" max="4106" width="11.42578125" style="1"/>
    <col min="4107" max="4107" width="27.42578125" style="1" customWidth="1"/>
    <col min="4108" max="4352" width="11.42578125" style="1"/>
    <col min="4353" max="4353" width="24.28515625" style="1" bestFit="1" customWidth="1"/>
    <col min="4354" max="4354" width="48.140625" style="1" customWidth="1"/>
    <col min="4355" max="4355" width="14.42578125" style="1" customWidth="1"/>
    <col min="4356" max="4356" width="10.85546875" style="1" bestFit="1" customWidth="1"/>
    <col min="4357" max="4358" width="16" style="1" customWidth="1"/>
    <col min="4359" max="4359" width="21.140625" style="1" customWidth="1"/>
    <col min="4360" max="4362" width="11.42578125" style="1"/>
    <col min="4363" max="4363" width="27.42578125" style="1" customWidth="1"/>
    <col min="4364" max="4608" width="11.42578125" style="1"/>
    <col min="4609" max="4609" width="24.28515625" style="1" bestFit="1" customWidth="1"/>
    <col min="4610" max="4610" width="48.140625" style="1" customWidth="1"/>
    <col min="4611" max="4611" width="14.42578125" style="1" customWidth="1"/>
    <col min="4612" max="4612" width="10.85546875" style="1" bestFit="1" customWidth="1"/>
    <col min="4613" max="4614" width="16" style="1" customWidth="1"/>
    <col min="4615" max="4615" width="21.140625" style="1" customWidth="1"/>
    <col min="4616" max="4618" width="11.42578125" style="1"/>
    <col min="4619" max="4619" width="27.42578125" style="1" customWidth="1"/>
    <col min="4620" max="4864" width="11.42578125" style="1"/>
    <col min="4865" max="4865" width="24.28515625" style="1" bestFit="1" customWidth="1"/>
    <col min="4866" max="4866" width="48.140625" style="1" customWidth="1"/>
    <col min="4867" max="4867" width="14.42578125" style="1" customWidth="1"/>
    <col min="4868" max="4868" width="10.85546875" style="1" bestFit="1" customWidth="1"/>
    <col min="4869" max="4870" width="16" style="1" customWidth="1"/>
    <col min="4871" max="4871" width="21.140625" style="1" customWidth="1"/>
    <col min="4872" max="4874" width="11.42578125" style="1"/>
    <col min="4875" max="4875" width="27.42578125" style="1" customWidth="1"/>
    <col min="4876" max="5120" width="11.42578125" style="1"/>
    <col min="5121" max="5121" width="24.28515625" style="1" bestFit="1" customWidth="1"/>
    <col min="5122" max="5122" width="48.140625" style="1" customWidth="1"/>
    <col min="5123" max="5123" width="14.42578125" style="1" customWidth="1"/>
    <col min="5124" max="5124" width="10.85546875" style="1" bestFit="1" customWidth="1"/>
    <col min="5125" max="5126" width="16" style="1" customWidth="1"/>
    <col min="5127" max="5127" width="21.140625" style="1" customWidth="1"/>
    <col min="5128" max="5130" width="11.42578125" style="1"/>
    <col min="5131" max="5131" width="27.42578125" style="1" customWidth="1"/>
    <col min="5132" max="5376" width="11.42578125" style="1"/>
    <col min="5377" max="5377" width="24.28515625" style="1" bestFit="1" customWidth="1"/>
    <col min="5378" max="5378" width="48.140625" style="1" customWidth="1"/>
    <col min="5379" max="5379" width="14.42578125" style="1" customWidth="1"/>
    <col min="5380" max="5380" width="10.85546875" style="1" bestFit="1" customWidth="1"/>
    <col min="5381" max="5382" width="16" style="1" customWidth="1"/>
    <col min="5383" max="5383" width="21.140625" style="1" customWidth="1"/>
    <col min="5384" max="5386" width="11.42578125" style="1"/>
    <col min="5387" max="5387" width="27.42578125" style="1" customWidth="1"/>
    <col min="5388" max="5632" width="11.42578125" style="1"/>
    <col min="5633" max="5633" width="24.28515625" style="1" bestFit="1" customWidth="1"/>
    <col min="5634" max="5634" width="48.140625" style="1" customWidth="1"/>
    <col min="5635" max="5635" width="14.42578125" style="1" customWidth="1"/>
    <col min="5636" max="5636" width="10.85546875" style="1" bestFit="1" customWidth="1"/>
    <col min="5637" max="5638" width="16" style="1" customWidth="1"/>
    <col min="5639" max="5639" width="21.140625" style="1" customWidth="1"/>
    <col min="5640" max="5642" width="11.42578125" style="1"/>
    <col min="5643" max="5643" width="27.42578125" style="1" customWidth="1"/>
    <col min="5644" max="5888" width="11.42578125" style="1"/>
    <col min="5889" max="5889" width="24.28515625" style="1" bestFit="1" customWidth="1"/>
    <col min="5890" max="5890" width="48.140625" style="1" customWidth="1"/>
    <col min="5891" max="5891" width="14.42578125" style="1" customWidth="1"/>
    <col min="5892" max="5892" width="10.85546875" style="1" bestFit="1" customWidth="1"/>
    <col min="5893" max="5894" width="16" style="1" customWidth="1"/>
    <col min="5895" max="5895" width="21.140625" style="1" customWidth="1"/>
    <col min="5896" max="5898" width="11.42578125" style="1"/>
    <col min="5899" max="5899" width="27.42578125" style="1" customWidth="1"/>
    <col min="5900" max="6144" width="11.42578125" style="1"/>
    <col min="6145" max="6145" width="24.28515625" style="1" bestFit="1" customWidth="1"/>
    <col min="6146" max="6146" width="48.140625" style="1" customWidth="1"/>
    <col min="6147" max="6147" width="14.42578125" style="1" customWidth="1"/>
    <col min="6148" max="6148" width="10.85546875" style="1" bestFit="1" customWidth="1"/>
    <col min="6149" max="6150" width="16" style="1" customWidth="1"/>
    <col min="6151" max="6151" width="21.140625" style="1" customWidth="1"/>
    <col min="6152" max="6154" width="11.42578125" style="1"/>
    <col min="6155" max="6155" width="27.42578125" style="1" customWidth="1"/>
    <col min="6156" max="6400" width="11.42578125" style="1"/>
    <col min="6401" max="6401" width="24.28515625" style="1" bestFit="1" customWidth="1"/>
    <col min="6402" max="6402" width="48.140625" style="1" customWidth="1"/>
    <col min="6403" max="6403" width="14.42578125" style="1" customWidth="1"/>
    <col min="6404" max="6404" width="10.85546875" style="1" bestFit="1" customWidth="1"/>
    <col min="6405" max="6406" width="16" style="1" customWidth="1"/>
    <col min="6407" max="6407" width="21.140625" style="1" customWidth="1"/>
    <col min="6408" max="6410" width="11.42578125" style="1"/>
    <col min="6411" max="6411" width="27.42578125" style="1" customWidth="1"/>
    <col min="6412" max="6656" width="11.42578125" style="1"/>
    <col min="6657" max="6657" width="24.28515625" style="1" bestFit="1" customWidth="1"/>
    <col min="6658" max="6658" width="48.140625" style="1" customWidth="1"/>
    <col min="6659" max="6659" width="14.42578125" style="1" customWidth="1"/>
    <col min="6660" max="6660" width="10.85546875" style="1" bestFit="1" customWidth="1"/>
    <col min="6661" max="6662" width="16" style="1" customWidth="1"/>
    <col min="6663" max="6663" width="21.140625" style="1" customWidth="1"/>
    <col min="6664" max="6666" width="11.42578125" style="1"/>
    <col min="6667" max="6667" width="27.42578125" style="1" customWidth="1"/>
    <col min="6668" max="6912" width="11.42578125" style="1"/>
    <col min="6913" max="6913" width="24.28515625" style="1" bestFit="1" customWidth="1"/>
    <col min="6914" max="6914" width="48.140625" style="1" customWidth="1"/>
    <col min="6915" max="6915" width="14.42578125" style="1" customWidth="1"/>
    <col min="6916" max="6916" width="10.85546875" style="1" bestFit="1" customWidth="1"/>
    <col min="6917" max="6918" width="16" style="1" customWidth="1"/>
    <col min="6919" max="6919" width="21.140625" style="1" customWidth="1"/>
    <col min="6920" max="6922" width="11.42578125" style="1"/>
    <col min="6923" max="6923" width="27.42578125" style="1" customWidth="1"/>
    <col min="6924" max="7168" width="11.42578125" style="1"/>
    <col min="7169" max="7169" width="24.28515625" style="1" bestFit="1" customWidth="1"/>
    <col min="7170" max="7170" width="48.140625" style="1" customWidth="1"/>
    <col min="7171" max="7171" width="14.42578125" style="1" customWidth="1"/>
    <col min="7172" max="7172" width="10.85546875" style="1" bestFit="1" customWidth="1"/>
    <col min="7173" max="7174" width="16" style="1" customWidth="1"/>
    <col min="7175" max="7175" width="21.140625" style="1" customWidth="1"/>
    <col min="7176" max="7178" width="11.42578125" style="1"/>
    <col min="7179" max="7179" width="27.42578125" style="1" customWidth="1"/>
    <col min="7180" max="7424" width="11.42578125" style="1"/>
    <col min="7425" max="7425" width="24.28515625" style="1" bestFit="1" customWidth="1"/>
    <col min="7426" max="7426" width="48.140625" style="1" customWidth="1"/>
    <col min="7427" max="7427" width="14.42578125" style="1" customWidth="1"/>
    <col min="7428" max="7428" width="10.85546875" style="1" bestFit="1" customWidth="1"/>
    <col min="7429" max="7430" width="16" style="1" customWidth="1"/>
    <col min="7431" max="7431" width="21.140625" style="1" customWidth="1"/>
    <col min="7432" max="7434" width="11.42578125" style="1"/>
    <col min="7435" max="7435" width="27.42578125" style="1" customWidth="1"/>
    <col min="7436" max="7680" width="11.42578125" style="1"/>
    <col min="7681" max="7681" width="24.28515625" style="1" bestFit="1" customWidth="1"/>
    <col min="7682" max="7682" width="48.140625" style="1" customWidth="1"/>
    <col min="7683" max="7683" width="14.42578125" style="1" customWidth="1"/>
    <col min="7684" max="7684" width="10.85546875" style="1" bestFit="1" customWidth="1"/>
    <col min="7685" max="7686" width="16" style="1" customWidth="1"/>
    <col min="7687" max="7687" width="21.140625" style="1" customWidth="1"/>
    <col min="7688" max="7690" width="11.42578125" style="1"/>
    <col min="7691" max="7691" width="27.42578125" style="1" customWidth="1"/>
    <col min="7692" max="7936" width="11.42578125" style="1"/>
    <col min="7937" max="7937" width="24.28515625" style="1" bestFit="1" customWidth="1"/>
    <col min="7938" max="7938" width="48.140625" style="1" customWidth="1"/>
    <col min="7939" max="7939" width="14.42578125" style="1" customWidth="1"/>
    <col min="7940" max="7940" width="10.85546875" style="1" bestFit="1" customWidth="1"/>
    <col min="7941" max="7942" width="16" style="1" customWidth="1"/>
    <col min="7943" max="7943" width="21.140625" style="1" customWidth="1"/>
    <col min="7944" max="7946" width="11.42578125" style="1"/>
    <col min="7947" max="7947" width="27.42578125" style="1" customWidth="1"/>
    <col min="7948" max="8192" width="11.42578125" style="1"/>
    <col min="8193" max="8193" width="24.28515625" style="1" bestFit="1" customWidth="1"/>
    <col min="8194" max="8194" width="48.140625" style="1" customWidth="1"/>
    <col min="8195" max="8195" width="14.42578125" style="1" customWidth="1"/>
    <col min="8196" max="8196" width="10.85546875" style="1" bestFit="1" customWidth="1"/>
    <col min="8197" max="8198" width="16" style="1" customWidth="1"/>
    <col min="8199" max="8199" width="21.140625" style="1" customWidth="1"/>
    <col min="8200" max="8202" width="11.42578125" style="1"/>
    <col min="8203" max="8203" width="27.42578125" style="1" customWidth="1"/>
    <col min="8204" max="8448" width="11.42578125" style="1"/>
    <col min="8449" max="8449" width="24.28515625" style="1" bestFit="1" customWidth="1"/>
    <col min="8450" max="8450" width="48.140625" style="1" customWidth="1"/>
    <col min="8451" max="8451" width="14.42578125" style="1" customWidth="1"/>
    <col min="8452" max="8452" width="10.85546875" style="1" bestFit="1" customWidth="1"/>
    <col min="8453" max="8454" width="16" style="1" customWidth="1"/>
    <col min="8455" max="8455" width="21.140625" style="1" customWidth="1"/>
    <col min="8456" max="8458" width="11.42578125" style="1"/>
    <col min="8459" max="8459" width="27.42578125" style="1" customWidth="1"/>
    <col min="8460" max="8704" width="11.42578125" style="1"/>
    <col min="8705" max="8705" width="24.28515625" style="1" bestFit="1" customWidth="1"/>
    <col min="8706" max="8706" width="48.140625" style="1" customWidth="1"/>
    <col min="8707" max="8707" width="14.42578125" style="1" customWidth="1"/>
    <col min="8708" max="8708" width="10.85546875" style="1" bestFit="1" customWidth="1"/>
    <col min="8709" max="8710" width="16" style="1" customWidth="1"/>
    <col min="8711" max="8711" width="21.140625" style="1" customWidth="1"/>
    <col min="8712" max="8714" width="11.42578125" style="1"/>
    <col min="8715" max="8715" width="27.42578125" style="1" customWidth="1"/>
    <col min="8716" max="8960" width="11.42578125" style="1"/>
    <col min="8961" max="8961" width="24.28515625" style="1" bestFit="1" customWidth="1"/>
    <col min="8962" max="8962" width="48.140625" style="1" customWidth="1"/>
    <col min="8963" max="8963" width="14.42578125" style="1" customWidth="1"/>
    <col min="8964" max="8964" width="10.85546875" style="1" bestFit="1" customWidth="1"/>
    <col min="8965" max="8966" width="16" style="1" customWidth="1"/>
    <col min="8967" max="8967" width="21.140625" style="1" customWidth="1"/>
    <col min="8968" max="8970" width="11.42578125" style="1"/>
    <col min="8971" max="8971" width="27.42578125" style="1" customWidth="1"/>
    <col min="8972" max="9216" width="11.42578125" style="1"/>
    <col min="9217" max="9217" width="24.28515625" style="1" bestFit="1" customWidth="1"/>
    <col min="9218" max="9218" width="48.140625" style="1" customWidth="1"/>
    <col min="9219" max="9219" width="14.42578125" style="1" customWidth="1"/>
    <col min="9220" max="9220" width="10.85546875" style="1" bestFit="1" customWidth="1"/>
    <col min="9221" max="9222" width="16" style="1" customWidth="1"/>
    <col min="9223" max="9223" width="21.140625" style="1" customWidth="1"/>
    <col min="9224" max="9226" width="11.42578125" style="1"/>
    <col min="9227" max="9227" width="27.42578125" style="1" customWidth="1"/>
    <col min="9228" max="9472" width="11.42578125" style="1"/>
    <col min="9473" max="9473" width="24.28515625" style="1" bestFit="1" customWidth="1"/>
    <col min="9474" max="9474" width="48.140625" style="1" customWidth="1"/>
    <col min="9475" max="9475" width="14.42578125" style="1" customWidth="1"/>
    <col min="9476" max="9476" width="10.85546875" style="1" bestFit="1" customWidth="1"/>
    <col min="9477" max="9478" width="16" style="1" customWidth="1"/>
    <col min="9479" max="9479" width="21.140625" style="1" customWidth="1"/>
    <col min="9480" max="9482" width="11.42578125" style="1"/>
    <col min="9483" max="9483" width="27.42578125" style="1" customWidth="1"/>
    <col min="9484" max="9728" width="11.42578125" style="1"/>
    <col min="9729" max="9729" width="24.28515625" style="1" bestFit="1" customWidth="1"/>
    <col min="9730" max="9730" width="48.140625" style="1" customWidth="1"/>
    <col min="9731" max="9731" width="14.42578125" style="1" customWidth="1"/>
    <col min="9732" max="9732" width="10.85546875" style="1" bestFit="1" customWidth="1"/>
    <col min="9733" max="9734" width="16" style="1" customWidth="1"/>
    <col min="9735" max="9735" width="21.140625" style="1" customWidth="1"/>
    <col min="9736" max="9738" width="11.42578125" style="1"/>
    <col min="9739" max="9739" width="27.42578125" style="1" customWidth="1"/>
    <col min="9740" max="9984" width="11.42578125" style="1"/>
    <col min="9985" max="9985" width="24.28515625" style="1" bestFit="1" customWidth="1"/>
    <col min="9986" max="9986" width="48.140625" style="1" customWidth="1"/>
    <col min="9987" max="9987" width="14.42578125" style="1" customWidth="1"/>
    <col min="9988" max="9988" width="10.85546875" style="1" bestFit="1" customWidth="1"/>
    <col min="9989" max="9990" width="16" style="1" customWidth="1"/>
    <col min="9991" max="9991" width="21.140625" style="1" customWidth="1"/>
    <col min="9992" max="9994" width="11.42578125" style="1"/>
    <col min="9995" max="9995" width="27.42578125" style="1" customWidth="1"/>
    <col min="9996" max="10240" width="11.42578125" style="1"/>
    <col min="10241" max="10241" width="24.28515625" style="1" bestFit="1" customWidth="1"/>
    <col min="10242" max="10242" width="48.140625" style="1" customWidth="1"/>
    <col min="10243" max="10243" width="14.42578125" style="1" customWidth="1"/>
    <col min="10244" max="10244" width="10.85546875" style="1" bestFit="1" customWidth="1"/>
    <col min="10245" max="10246" width="16" style="1" customWidth="1"/>
    <col min="10247" max="10247" width="21.140625" style="1" customWidth="1"/>
    <col min="10248" max="10250" width="11.42578125" style="1"/>
    <col min="10251" max="10251" width="27.42578125" style="1" customWidth="1"/>
    <col min="10252" max="10496" width="11.42578125" style="1"/>
    <col min="10497" max="10497" width="24.28515625" style="1" bestFit="1" customWidth="1"/>
    <col min="10498" max="10498" width="48.140625" style="1" customWidth="1"/>
    <col min="10499" max="10499" width="14.42578125" style="1" customWidth="1"/>
    <col min="10500" max="10500" width="10.85546875" style="1" bestFit="1" customWidth="1"/>
    <col min="10501" max="10502" width="16" style="1" customWidth="1"/>
    <col min="10503" max="10503" width="21.140625" style="1" customWidth="1"/>
    <col min="10504" max="10506" width="11.42578125" style="1"/>
    <col min="10507" max="10507" width="27.42578125" style="1" customWidth="1"/>
    <col min="10508" max="10752" width="11.42578125" style="1"/>
    <col min="10753" max="10753" width="24.28515625" style="1" bestFit="1" customWidth="1"/>
    <col min="10754" max="10754" width="48.140625" style="1" customWidth="1"/>
    <col min="10755" max="10755" width="14.42578125" style="1" customWidth="1"/>
    <col min="10756" max="10756" width="10.85546875" style="1" bestFit="1" customWidth="1"/>
    <col min="10757" max="10758" width="16" style="1" customWidth="1"/>
    <col min="10759" max="10759" width="21.140625" style="1" customWidth="1"/>
    <col min="10760" max="10762" width="11.42578125" style="1"/>
    <col min="10763" max="10763" width="27.42578125" style="1" customWidth="1"/>
    <col min="10764" max="11008" width="11.42578125" style="1"/>
    <col min="11009" max="11009" width="24.28515625" style="1" bestFit="1" customWidth="1"/>
    <col min="11010" max="11010" width="48.140625" style="1" customWidth="1"/>
    <col min="11011" max="11011" width="14.42578125" style="1" customWidth="1"/>
    <col min="11012" max="11012" width="10.85546875" style="1" bestFit="1" customWidth="1"/>
    <col min="11013" max="11014" width="16" style="1" customWidth="1"/>
    <col min="11015" max="11015" width="21.140625" style="1" customWidth="1"/>
    <col min="11016" max="11018" width="11.42578125" style="1"/>
    <col min="11019" max="11019" width="27.42578125" style="1" customWidth="1"/>
    <col min="11020" max="11264" width="11.42578125" style="1"/>
    <col min="11265" max="11265" width="24.28515625" style="1" bestFit="1" customWidth="1"/>
    <col min="11266" max="11266" width="48.140625" style="1" customWidth="1"/>
    <col min="11267" max="11267" width="14.42578125" style="1" customWidth="1"/>
    <col min="11268" max="11268" width="10.85546875" style="1" bestFit="1" customWidth="1"/>
    <col min="11269" max="11270" width="16" style="1" customWidth="1"/>
    <col min="11271" max="11271" width="21.140625" style="1" customWidth="1"/>
    <col min="11272" max="11274" width="11.42578125" style="1"/>
    <col min="11275" max="11275" width="27.42578125" style="1" customWidth="1"/>
    <col min="11276" max="11520" width="11.42578125" style="1"/>
    <col min="11521" max="11521" width="24.28515625" style="1" bestFit="1" customWidth="1"/>
    <col min="11522" max="11522" width="48.140625" style="1" customWidth="1"/>
    <col min="11523" max="11523" width="14.42578125" style="1" customWidth="1"/>
    <col min="11524" max="11524" width="10.85546875" style="1" bestFit="1" customWidth="1"/>
    <col min="11525" max="11526" width="16" style="1" customWidth="1"/>
    <col min="11527" max="11527" width="21.140625" style="1" customWidth="1"/>
    <col min="11528" max="11530" width="11.42578125" style="1"/>
    <col min="11531" max="11531" width="27.42578125" style="1" customWidth="1"/>
    <col min="11532" max="11776" width="11.42578125" style="1"/>
    <col min="11777" max="11777" width="24.28515625" style="1" bestFit="1" customWidth="1"/>
    <col min="11778" max="11778" width="48.140625" style="1" customWidth="1"/>
    <col min="11779" max="11779" width="14.42578125" style="1" customWidth="1"/>
    <col min="11780" max="11780" width="10.85546875" style="1" bestFit="1" customWidth="1"/>
    <col min="11781" max="11782" width="16" style="1" customWidth="1"/>
    <col min="11783" max="11783" width="21.140625" style="1" customWidth="1"/>
    <col min="11784" max="11786" width="11.42578125" style="1"/>
    <col min="11787" max="11787" width="27.42578125" style="1" customWidth="1"/>
    <col min="11788" max="12032" width="11.42578125" style="1"/>
    <col min="12033" max="12033" width="24.28515625" style="1" bestFit="1" customWidth="1"/>
    <col min="12034" max="12034" width="48.140625" style="1" customWidth="1"/>
    <col min="12035" max="12035" width="14.42578125" style="1" customWidth="1"/>
    <col min="12036" max="12036" width="10.85546875" style="1" bestFit="1" customWidth="1"/>
    <col min="12037" max="12038" width="16" style="1" customWidth="1"/>
    <col min="12039" max="12039" width="21.140625" style="1" customWidth="1"/>
    <col min="12040" max="12042" width="11.42578125" style="1"/>
    <col min="12043" max="12043" width="27.42578125" style="1" customWidth="1"/>
    <col min="12044" max="12288" width="11.42578125" style="1"/>
    <col min="12289" max="12289" width="24.28515625" style="1" bestFit="1" customWidth="1"/>
    <col min="12290" max="12290" width="48.140625" style="1" customWidth="1"/>
    <col min="12291" max="12291" width="14.42578125" style="1" customWidth="1"/>
    <col min="12292" max="12292" width="10.85546875" style="1" bestFit="1" customWidth="1"/>
    <col min="12293" max="12294" width="16" style="1" customWidth="1"/>
    <col min="12295" max="12295" width="21.140625" style="1" customWidth="1"/>
    <col min="12296" max="12298" width="11.42578125" style="1"/>
    <col min="12299" max="12299" width="27.42578125" style="1" customWidth="1"/>
    <col min="12300" max="12544" width="11.42578125" style="1"/>
    <col min="12545" max="12545" width="24.28515625" style="1" bestFit="1" customWidth="1"/>
    <col min="12546" max="12546" width="48.140625" style="1" customWidth="1"/>
    <col min="12547" max="12547" width="14.42578125" style="1" customWidth="1"/>
    <col min="12548" max="12548" width="10.85546875" style="1" bestFit="1" customWidth="1"/>
    <col min="12549" max="12550" width="16" style="1" customWidth="1"/>
    <col min="12551" max="12551" width="21.140625" style="1" customWidth="1"/>
    <col min="12552" max="12554" width="11.42578125" style="1"/>
    <col min="12555" max="12555" width="27.42578125" style="1" customWidth="1"/>
    <col min="12556" max="12800" width="11.42578125" style="1"/>
    <col min="12801" max="12801" width="24.28515625" style="1" bestFit="1" customWidth="1"/>
    <col min="12802" max="12802" width="48.140625" style="1" customWidth="1"/>
    <col min="12803" max="12803" width="14.42578125" style="1" customWidth="1"/>
    <col min="12804" max="12804" width="10.85546875" style="1" bestFit="1" customWidth="1"/>
    <col min="12805" max="12806" width="16" style="1" customWidth="1"/>
    <col min="12807" max="12807" width="21.140625" style="1" customWidth="1"/>
    <col min="12808" max="12810" width="11.42578125" style="1"/>
    <col min="12811" max="12811" width="27.42578125" style="1" customWidth="1"/>
    <col min="12812" max="13056" width="11.42578125" style="1"/>
    <col min="13057" max="13057" width="24.28515625" style="1" bestFit="1" customWidth="1"/>
    <col min="13058" max="13058" width="48.140625" style="1" customWidth="1"/>
    <col min="13059" max="13059" width="14.42578125" style="1" customWidth="1"/>
    <col min="13060" max="13060" width="10.85546875" style="1" bestFit="1" customWidth="1"/>
    <col min="13061" max="13062" width="16" style="1" customWidth="1"/>
    <col min="13063" max="13063" width="21.140625" style="1" customWidth="1"/>
    <col min="13064" max="13066" width="11.42578125" style="1"/>
    <col min="13067" max="13067" width="27.42578125" style="1" customWidth="1"/>
    <col min="13068" max="13312" width="11.42578125" style="1"/>
    <col min="13313" max="13313" width="24.28515625" style="1" bestFit="1" customWidth="1"/>
    <col min="13314" max="13314" width="48.140625" style="1" customWidth="1"/>
    <col min="13315" max="13315" width="14.42578125" style="1" customWidth="1"/>
    <col min="13316" max="13316" width="10.85546875" style="1" bestFit="1" customWidth="1"/>
    <col min="13317" max="13318" width="16" style="1" customWidth="1"/>
    <col min="13319" max="13319" width="21.140625" style="1" customWidth="1"/>
    <col min="13320" max="13322" width="11.42578125" style="1"/>
    <col min="13323" max="13323" width="27.42578125" style="1" customWidth="1"/>
    <col min="13324" max="13568" width="11.42578125" style="1"/>
    <col min="13569" max="13569" width="24.28515625" style="1" bestFit="1" customWidth="1"/>
    <col min="13570" max="13570" width="48.140625" style="1" customWidth="1"/>
    <col min="13571" max="13571" width="14.42578125" style="1" customWidth="1"/>
    <col min="13572" max="13572" width="10.85546875" style="1" bestFit="1" customWidth="1"/>
    <col min="13573" max="13574" width="16" style="1" customWidth="1"/>
    <col min="13575" max="13575" width="21.140625" style="1" customWidth="1"/>
    <col min="13576" max="13578" width="11.42578125" style="1"/>
    <col min="13579" max="13579" width="27.42578125" style="1" customWidth="1"/>
    <col min="13580" max="13824" width="11.42578125" style="1"/>
    <col min="13825" max="13825" width="24.28515625" style="1" bestFit="1" customWidth="1"/>
    <col min="13826" max="13826" width="48.140625" style="1" customWidth="1"/>
    <col min="13827" max="13827" width="14.42578125" style="1" customWidth="1"/>
    <col min="13828" max="13828" width="10.85546875" style="1" bestFit="1" customWidth="1"/>
    <col min="13829" max="13830" width="16" style="1" customWidth="1"/>
    <col min="13831" max="13831" width="21.140625" style="1" customWidth="1"/>
    <col min="13832" max="13834" width="11.42578125" style="1"/>
    <col min="13835" max="13835" width="27.42578125" style="1" customWidth="1"/>
    <col min="13836" max="14080" width="11.42578125" style="1"/>
    <col min="14081" max="14081" width="24.28515625" style="1" bestFit="1" customWidth="1"/>
    <col min="14082" max="14082" width="48.140625" style="1" customWidth="1"/>
    <col min="14083" max="14083" width="14.42578125" style="1" customWidth="1"/>
    <col min="14084" max="14084" width="10.85546875" style="1" bestFit="1" customWidth="1"/>
    <col min="14085" max="14086" width="16" style="1" customWidth="1"/>
    <col min="14087" max="14087" width="21.140625" style="1" customWidth="1"/>
    <col min="14088" max="14090" width="11.42578125" style="1"/>
    <col min="14091" max="14091" width="27.42578125" style="1" customWidth="1"/>
    <col min="14092" max="14336" width="11.42578125" style="1"/>
    <col min="14337" max="14337" width="24.28515625" style="1" bestFit="1" customWidth="1"/>
    <col min="14338" max="14338" width="48.140625" style="1" customWidth="1"/>
    <col min="14339" max="14339" width="14.42578125" style="1" customWidth="1"/>
    <col min="14340" max="14340" width="10.85546875" style="1" bestFit="1" customWidth="1"/>
    <col min="14341" max="14342" width="16" style="1" customWidth="1"/>
    <col min="14343" max="14343" width="21.140625" style="1" customWidth="1"/>
    <col min="14344" max="14346" width="11.42578125" style="1"/>
    <col min="14347" max="14347" width="27.42578125" style="1" customWidth="1"/>
    <col min="14348" max="14592" width="11.42578125" style="1"/>
    <col min="14593" max="14593" width="24.28515625" style="1" bestFit="1" customWidth="1"/>
    <col min="14594" max="14594" width="48.140625" style="1" customWidth="1"/>
    <col min="14595" max="14595" width="14.42578125" style="1" customWidth="1"/>
    <col min="14596" max="14596" width="10.85546875" style="1" bestFit="1" customWidth="1"/>
    <col min="14597" max="14598" width="16" style="1" customWidth="1"/>
    <col min="14599" max="14599" width="21.140625" style="1" customWidth="1"/>
    <col min="14600" max="14602" width="11.42578125" style="1"/>
    <col min="14603" max="14603" width="27.42578125" style="1" customWidth="1"/>
    <col min="14604" max="14848" width="11.42578125" style="1"/>
    <col min="14849" max="14849" width="24.28515625" style="1" bestFit="1" customWidth="1"/>
    <col min="14850" max="14850" width="48.140625" style="1" customWidth="1"/>
    <col min="14851" max="14851" width="14.42578125" style="1" customWidth="1"/>
    <col min="14852" max="14852" width="10.85546875" style="1" bestFit="1" customWidth="1"/>
    <col min="14853" max="14854" width="16" style="1" customWidth="1"/>
    <col min="14855" max="14855" width="21.140625" style="1" customWidth="1"/>
    <col min="14856" max="14858" width="11.42578125" style="1"/>
    <col min="14859" max="14859" width="27.42578125" style="1" customWidth="1"/>
    <col min="14860" max="15104" width="11.42578125" style="1"/>
    <col min="15105" max="15105" width="24.28515625" style="1" bestFit="1" customWidth="1"/>
    <col min="15106" max="15106" width="48.140625" style="1" customWidth="1"/>
    <col min="15107" max="15107" width="14.42578125" style="1" customWidth="1"/>
    <col min="15108" max="15108" width="10.85546875" style="1" bestFit="1" customWidth="1"/>
    <col min="15109" max="15110" width="16" style="1" customWidth="1"/>
    <col min="15111" max="15111" width="21.140625" style="1" customWidth="1"/>
    <col min="15112" max="15114" width="11.42578125" style="1"/>
    <col min="15115" max="15115" width="27.42578125" style="1" customWidth="1"/>
    <col min="15116" max="15360" width="11.42578125" style="1"/>
    <col min="15361" max="15361" width="24.28515625" style="1" bestFit="1" customWidth="1"/>
    <col min="15362" max="15362" width="48.140625" style="1" customWidth="1"/>
    <col min="15363" max="15363" width="14.42578125" style="1" customWidth="1"/>
    <col min="15364" max="15364" width="10.85546875" style="1" bestFit="1" customWidth="1"/>
    <col min="15365" max="15366" width="16" style="1" customWidth="1"/>
    <col min="15367" max="15367" width="21.140625" style="1" customWidth="1"/>
    <col min="15368" max="15370" width="11.42578125" style="1"/>
    <col min="15371" max="15371" width="27.42578125" style="1" customWidth="1"/>
    <col min="15372" max="15616" width="11.42578125" style="1"/>
    <col min="15617" max="15617" width="24.28515625" style="1" bestFit="1" customWidth="1"/>
    <col min="15618" max="15618" width="48.140625" style="1" customWidth="1"/>
    <col min="15619" max="15619" width="14.42578125" style="1" customWidth="1"/>
    <col min="15620" max="15620" width="10.85546875" style="1" bestFit="1" customWidth="1"/>
    <col min="15621" max="15622" width="16" style="1" customWidth="1"/>
    <col min="15623" max="15623" width="21.140625" style="1" customWidth="1"/>
    <col min="15624" max="15626" width="11.42578125" style="1"/>
    <col min="15627" max="15627" width="27.42578125" style="1" customWidth="1"/>
    <col min="15628" max="15872" width="11.42578125" style="1"/>
    <col min="15873" max="15873" width="24.28515625" style="1" bestFit="1" customWidth="1"/>
    <col min="15874" max="15874" width="48.140625" style="1" customWidth="1"/>
    <col min="15875" max="15875" width="14.42578125" style="1" customWidth="1"/>
    <col min="15876" max="15876" width="10.85546875" style="1" bestFit="1" customWidth="1"/>
    <col min="15877" max="15878" width="16" style="1" customWidth="1"/>
    <col min="15879" max="15879" width="21.140625" style="1" customWidth="1"/>
    <col min="15880" max="15882" width="11.42578125" style="1"/>
    <col min="15883" max="15883" width="27.42578125" style="1" customWidth="1"/>
    <col min="15884" max="16128" width="11.42578125" style="1"/>
    <col min="16129" max="16129" width="24.28515625" style="1" bestFit="1" customWidth="1"/>
    <col min="16130" max="16130" width="48.140625" style="1" customWidth="1"/>
    <col min="16131" max="16131" width="14.42578125" style="1" customWidth="1"/>
    <col min="16132" max="16132" width="10.85546875" style="1" bestFit="1" customWidth="1"/>
    <col min="16133" max="16134" width="16" style="1" customWidth="1"/>
    <col min="16135" max="16135" width="21.140625" style="1" customWidth="1"/>
    <col min="16136" max="16138" width="11.42578125" style="1"/>
    <col min="16139" max="16139" width="27.42578125" style="1" customWidth="1"/>
    <col min="16140" max="16384" width="11.42578125" style="1"/>
  </cols>
  <sheetData>
    <row r="1" spans="1:11" ht="84" customHeight="1" x14ac:dyDescent="0.25">
      <c r="A1" s="542" t="s">
        <v>0</v>
      </c>
      <c r="B1" s="542" t="s">
        <v>1</v>
      </c>
      <c r="C1" s="542" t="s">
        <v>2</v>
      </c>
      <c r="D1" s="542" t="s">
        <v>3</v>
      </c>
      <c r="E1" s="543" t="s">
        <v>242</v>
      </c>
      <c r="F1" s="543"/>
      <c r="G1" s="543"/>
      <c r="H1" s="543"/>
      <c r="I1" s="543"/>
      <c r="J1" s="543"/>
      <c r="K1" s="543"/>
    </row>
    <row r="2" spans="1:11" ht="15" customHeight="1" x14ac:dyDescent="0.25">
      <c r="A2" s="542"/>
      <c r="B2" s="542"/>
      <c r="C2" s="542"/>
      <c r="D2" s="542"/>
      <c r="E2" s="544" t="s">
        <v>5</v>
      </c>
      <c r="F2" s="544"/>
      <c r="G2" s="544"/>
      <c r="H2" s="544"/>
      <c r="I2" s="544"/>
      <c r="J2" s="544"/>
      <c r="K2" s="544" t="s">
        <v>6</v>
      </c>
    </row>
    <row r="3" spans="1:11" ht="15" customHeight="1" x14ac:dyDescent="0.25">
      <c r="A3" s="542"/>
      <c r="B3" s="542"/>
      <c r="C3" s="542"/>
      <c r="D3" s="542"/>
      <c r="E3" s="544"/>
      <c r="F3" s="544"/>
      <c r="G3" s="544"/>
      <c r="H3" s="544"/>
      <c r="I3" s="544"/>
      <c r="J3" s="544"/>
      <c r="K3" s="544"/>
    </row>
    <row r="4" spans="1:11" ht="15" customHeight="1" x14ac:dyDescent="0.25">
      <c r="A4" s="542"/>
      <c r="B4" s="542"/>
      <c r="C4" s="542"/>
      <c r="D4" s="542"/>
      <c r="E4" s="544"/>
      <c r="F4" s="544"/>
      <c r="G4" s="544"/>
      <c r="H4" s="544"/>
      <c r="I4" s="544"/>
      <c r="J4" s="544"/>
      <c r="K4" s="544"/>
    </row>
    <row r="5" spans="1:11" ht="15" customHeight="1" x14ac:dyDescent="0.25">
      <c r="A5" s="542"/>
      <c r="B5" s="542"/>
      <c r="C5" s="542"/>
      <c r="D5" s="542"/>
      <c r="E5" s="544"/>
      <c r="F5" s="544"/>
      <c r="G5" s="544"/>
      <c r="H5" s="544"/>
      <c r="I5" s="544"/>
      <c r="J5" s="544"/>
      <c r="K5" s="544"/>
    </row>
    <row r="6" spans="1:11" ht="15" customHeight="1" x14ac:dyDescent="0.25">
      <c r="A6" s="542"/>
      <c r="B6" s="542"/>
      <c r="C6" s="542"/>
      <c r="D6" s="542"/>
      <c r="E6" s="544"/>
      <c r="F6" s="544"/>
      <c r="G6" s="544"/>
      <c r="H6" s="544"/>
      <c r="I6" s="544"/>
      <c r="J6" s="544"/>
      <c r="K6" s="544"/>
    </row>
    <row r="7" spans="1:11" ht="15" customHeight="1" x14ac:dyDescent="0.25">
      <c r="A7" s="542"/>
      <c r="B7" s="542"/>
      <c r="C7" s="542"/>
      <c r="D7" s="542"/>
      <c r="E7" s="544"/>
      <c r="F7" s="544"/>
      <c r="G7" s="544"/>
      <c r="H7" s="544"/>
      <c r="I7" s="544"/>
      <c r="J7" s="544"/>
      <c r="K7" s="544"/>
    </row>
    <row r="8" spans="1:11" ht="15" customHeight="1" x14ac:dyDescent="0.25">
      <c r="A8" s="542"/>
      <c r="B8" s="542"/>
      <c r="C8" s="542"/>
      <c r="D8" s="542"/>
      <c r="E8" s="544"/>
      <c r="F8" s="544"/>
      <c r="G8" s="544"/>
      <c r="H8" s="544"/>
      <c r="I8" s="544"/>
      <c r="J8" s="544"/>
      <c r="K8" s="544"/>
    </row>
    <row r="9" spans="1:11" ht="15.75" customHeight="1" x14ac:dyDescent="0.25">
      <c r="A9" s="542"/>
      <c r="B9" s="542"/>
      <c r="C9" s="542"/>
      <c r="D9" s="542"/>
      <c r="E9" s="544"/>
      <c r="F9" s="544"/>
      <c r="G9" s="544"/>
      <c r="H9" s="544"/>
      <c r="I9" s="544"/>
      <c r="J9" s="544"/>
      <c r="K9" s="544"/>
    </row>
    <row r="10" spans="1:11" ht="58.5" customHeight="1" x14ac:dyDescent="0.25">
      <c r="A10" s="542"/>
      <c r="B10" s="542"/>
      <c r="C10" s="542"/>
      <c r="D10" s="542"/>
      <c r="E10" s="542" t="s">
        <v>238</v>
      </c>
      <c r="F10" s="542"/>
      <c r="G10" s="542" t="s">
        <v>215</v>
      </c>
      <c r="H10" s="542"/>
      <c r="I10" s="542" t="s">
        <v>216</v>
      </c>
      <c r="J10" s="542"/>
      <c r="K10" s="542" t="s">
        <v>237</v>
      </c>
    </row>
    <row r="11" spans="1:11" x14ac:dyDescent="0.25">
      <c r="A11" s="190"/>
      <c r="B11" s="190"/>
      <c r="C11" s="542"/>
      <c r="D11" s="190" t="s">
        <v>7</v>
      </c>
      <c r="E11" s="190" t="s">
        <v>201</v>
      </c>
      <c r="F11" s="190" t="s">
        <v>202</v>
      </c>
      <c r="G11" s="190" t="s">
        <v>201</v>
      </c>
      <c r="H11" s="190" t="s">
        <v>202</v>
      </c>
      <c r="I11" s="190" t="s">
        <v>201</v>
      </c>
      <c r="J11" s="190" t="s">
        <v>202</v>
      </c>
      <c r="K11" s="542"/>
    </row>
    <row r="12" spans="1:11" x14ac:dyDescent="0.25">
      <c r="A12" s="118" t="s">
        <v>21</v>
      </c>
      <c r="B12" s="119" t="s">
        <v>22</v>
      </c>
      <c r="C12" s="119"/>
      <c r="D12" s="119"/>
      <c r="E12" s="181">
        <f>G12+I12</f>
        <v>967</v>
      </c>
      <c r="F12" s="202">
        <f>H12+J12</f>
        <v>1134</v>
      </c>
      <c r="G12" s="181">
        <v>706</v>
      </c>
      <c r="H12" s="202">
        <v>927</v>
      </c>
      <c r="I12" s="181">
        <v>261</v>
      </c>
      <c r="J12" s="202">
        <v>207</v>
      </c>
      <c r="K12" s="191"/>
    </row>
    <row r="13" spans="1:11" x14ac:dyDescent="0.25">
      <c r="A13" s="118" t="s">
        <v>21</v>
      </c>
      <c r="B13" s="119" t="s">
        <v>23</v>
      </c>
      <c r="C13" s="119"/>
      <c r="D13" s="119"/>
      <c r="E13" s="181">
        <f t="shared" ref="E13:E24" si="0">G13+I13</f>
        <v>484</v>
      </c>
      <c r="F13" s="202">
        <f t="shared" ref="F13:F25" si="1">H13+J13</f>
        <v>794</v>
      </c>
      <c r="G13" s="181">
        <v>337</v>
      </c>
      <c r="H13" s="202">
        <v>626</v>
      </c>
      <c r="I13" s="181">
        <v>147</v>
      </c>
      <c r="J13" s="202">
        <v>168</v>
      </c>
      <c r="K13" s="191"/>
    </row>
    <row r="14" spans="1:11" x14ac:dyDescent="0.25">
      <c r="A14" s="118" t="s">
        <v>21</v>
      </c>
      <c r="B14" s="119" t="s">
        <v>24</v>
      </c>
      <c r="C14" s="119"/>
      <c r="D14" s="119"/>
      <c r="E14" s="181">
        <f t="shared" si="0"/>
        <v>725</v>
      </c>
      <c r="F14" s="202">
        <f t="shared" si="1"/>
        <v>884</v>
      </c>
      <c r="G14" s="181">
        <v>579</v>
      </c>
      <c r="H14" s="202">
        <v>720</v>
      </c>
      <c r="I14" s="181">
        <v>146</v>
      </c>
      <c r="J14" s="202">
        <v>164</v>
      </c>
      <c r="K14" s="191"/>
    </row>
    <row r="15" spans="1:11" x14ac:dyDescent="0.25">
      <c r="A15" s="118" t="s">
        <v>21</v>
      </c>
      <c r="B15" s="119" t="s">
        <v>25</v>
      </c>
      <c r="C15" s="119"/>
      <c r="D15" s="119"/>
      <c r="E15" s="181">
        <f t="shared" si="0"/>
        <v>561</v>
      </c>
      <c r="F15" s="202">
        <f t="shared" si="1"/>
        <v>699</v>
      </c>
      <c r="G15" s="181">
        <v>448</v>
      </c>
      <c r="H15" s="202">
        <v>601</v>
      </c>
      <c r="I15" s="181">
        <v>113</v>
      </c>
      <c r="J15" s="202">
        <v>98</v>
      </c>
      <c r="K15" s="191"/>
    </row>
    <row r="16" spans="1:11" x14ac:dyDescent="0.25">
      <c r="A16" s="118" t="s">
        <v>21</v>
      </c>
      <c r="B16" s="119" t="s">
        <v>26</v>
      </c>
      <c r="C16" s="123"/>
      <c r="D16" s="119"/>
      <c r="E16" s="181">
        <f t="shared" si="0"/>
        <v>386</v>
      </c>
      <c r="F16" s="202">
        <f t="shared" si="1"/>
        <v>339</v>
      </c>
      <c r="G16" s="181">
        <v>322</v>
      </c>
      <c r="H16" s="202">
        <v>321</v>
      </c>
      <c r="I16" s="181">
        <v>64</v>
      </c>
      <c r="J16" s="202">
        <v>18</v>
      </c>
      <c r="K16" s="191"/>
    </row>
    <row r="17" spans="1:11" x14ac:dyDescent="0.25">
      <c r="A17" s="118" t="s">
        <v>21</v>
      </c>
      <c r="B17" s="119" t="s">
        <v>27</v>
      </c>
      <c r="C17" s="119"/>
      <c r="D17" s="119"/>
      <c r="E17" s="181">
        <f t="shared" si="0"/>
        <v>674</v>
      </c>
      <c r="F17" s="202">
        <f t="shared" si="1"/>
        <v>665</v>
      </c>
      <c r="G17" s="181">
        <v>635</v>
      </c>
      <c r="H17" s="202">
        <v>617</v>
      </c>
      <c r="I17" s="181">
        <v>39</v>
      </c>
      <c r="J17" s="202">
        <v>48</v>
      </c>
      <c r="K17" s="191"/>
    </row>
    <row r="18" spans="1:11" x14ac:dyDescent="0.25">
      <c r="A18" s="118" t="s">
        <v>21</v>
      </c>
      <c r="B18" s="119" t="s">
        <v>28</v>
      </c>
      <c r="C18" s="119"/>
      <c r="D18" s="119"/>
      <c r="E18" s="181">
        <f t="shared" si="0"/>
        <v>37</v>
      </c>
      <c r="F18" s="202">
        <f t="shared" si="1"/>
        <v>30</v>
      </c>
      <c r="G18" s="367">
        <v>37</v>
      </c>
      <c r="H18" s="202">
        <v>25</v>
      </c>
      <c r="I18" s="181">
        <v>0</v>
      </c>
      <c r="J18" s="202">
        <v>5</v>
      </c>
      <c r="K18" s="191"/>
    </row>
    <row r="19" spans="1:11" x14ac:dyDescent="0.25">
      <c r="A19" s="118" t="s">
        <v>21</v>
      </c>
      <c r="B19" s="119" t="s">
        <v>29</v>
      </c>
      <c r="C19" s="119"/>
      <c r="D19" s="119"/>
      <c r="E19" s="181">
        <f t="shared" si="0"/>
        <v>32</v>
      </c>
      <c r="F19" s="202">
        <f t="shared" si="1"/>
        <v>22</v>
      </c>
      <c r="G19" s="367">
        <v>32</v>
      </c>
      <c r="H19" s="202">
        <v>22</v>
      </c>
      <c r="I19" s="181">
        <v>0</v>
      </c>
      <c r="J19" s="202">
        <v>0</v>
      </c>
      <c r="K19" s="191"/>
    </row>
    <row r="20" spans="1:11" x14ac:dyDescent="0.25">
      <c r="A20" s="118" t="s">
        <v>21</v>
      </c>
      <c r="B20" s="119" t="s">
        <v>30</v>
      </c>
      <c r="C20" s="119"/>
      <c r="D20" s="119"/>
      <c r="E20" s="181">
        <f t="shared" si="0"/>
        <v>55</v>
      </c>
      <c r="F20" s="202">
        <f t="shared" si="1"/>
        <v>37</v>
      </c>
      <c r="G20" s="367">
        <v>41</v>
      </c>
      <c r="H20" s="202">
        <v>32</v>
      </c>
      <c r="I20" s="367">
        <v>14</v>
      </c>
      <c r="J20" s="202">
        <v>5</v>
      </c>
      <c r="K20" s="191"/>
    </row>
    <row r="21" spans="1:11" x14ac:dyDescent="0.25">
      <c r="A21" s="118" t="s">
        <v>21</v>
      </c>
      <c r="B21" s="119" t="s">
        <v>31</v>
      </c>
      <c r="C21" s="120"/>
      <c r="D21" s="119"/>
      <c r="E21" s="181">
        <f t="shared" si="0"/>
        <v>29</v>
      </c>
      <c r="F21" s="202">
        <f t="shared" si="1"/>
        <v>10</v>
      </c>
      <c r="G21" s="367">
        <v>23</v>
      </c>
      <c r="H21" s="202">
        <v>8</v>
      </c>
      <c r="I21" s="181">
        <v>6</v>
      </c>
      <c r="J21" s="202">
        <v>2</v>
      </c>
      <c r="K21" s="191"/>
    </row>
    <row r="22" spans="1:11" x14ac:dyDescent="0.25">
      <c r="A22" s="118" t="s">
        <v>21</v>
      </c>
      <c r="B22" s="119" t="s">
        <v>32</v>
      </c>
      <c r="C22" s="119"/>
      <c r="D22" s="119"/>
      <c r="E22" s="181">
        <f t="shared" si="0"/>
        <v>72</v>
      </c>
      <c r="F22" s="202">
        <f t="shared" si="1"/>
        <v>72</v>
      </c>
      <c r="G22" s="181">
        <v>53</v>
      </c>
      <c r="H22" s="202">
        <v>55</v>
      </c>
      <c r="I22" s="181">
        <v>19</v>
      </c>
      <c r="J22" s="202">
        <v>17</v>
      </c>
      <c r="K22" s="191"/>
    </row>
    <row r="23" spans="1:11" x14ac:dyDescent="0.25">
      <c r="A23" s="118" t="s">
        <v>21</v>
      </c>
      <c r="B23" s="119" t="s">
        <v>33</v>
      </c>
      <c r="C23" s="119"/>
      <c r="D23" s="119"/>
      <c r="E23" s="181">
        <f t="shared" si="0"/>
        <v>35</v>
      </c>
      <c r="F23" s="202">
        <f t="shared" si="1"/>
        <v>45</v>
      </c>
      <c r="G23" s="181">
        <v>31</v>
      </c>
      <c r="H23" s="202">
        <v>41</v>
      </c>
      <c r="I23" s="181">
        <v>4</v>
      </c>
      <c r="J23" s="202">
        <v>4</v>
      </c>
      <c r="K23" s="191"/>
    </row>
    <row r="24" spans="1:11" x14ac:dyDescent="0.25">
      <c r="A24" s="118" t="s">
        <v>21</v>
      </c>
      <c r="B24" s="119" t="s">
        <v>34</v>
      </c>
      <c r="C24" s="119"/>
      <c r="D24" s="119"/>
      <c r="E24" s="181">
        <f t="shared" si="0"/>
        <v>50</v>
      </c>
      <c r="F24" s="202">
        <f t="shared" si="1"/>
        <v>53</v>
      </c>
      <c r="G24" s="181">
        <v>44</v>
      </c>
      <c r="H24" s="202">
        <v>53</v>
      </c>
      <c r="I24" s="181">
        <v>6</v>
      </c>
      <c r="J24" s="202">
        <v>0</v>
      </c>
      <c r="K24" s="191"/>
    </row>
    <row r="25" spans="1:11" ht="15.75" thickBot="1" x14ac:dyDescent="0.3">
      <c r="A25" s="164" t="s">
        <v>21</v>
      </c>
      <c r="B25" s="152" t="s">
        <v>35</v>
      </c>
      <c r="C25" s="152"/>
      <c r="D25" s="152"/>
      <c r="E25" s="187">
        <f>G25+I25</f>
        <v>78</v>
      </c>
      <c r="F25" s="203">
        <f t="shared" si="1"/>
        <v>79</v>
      </c>
      <c r="G25" s="187">
        <v>73</v>
      </c>
      <c r="H25" s="203">
        <v>74</v>
      </c>
      <c r="I25" s="187">
        <v>5</v>
      </c>
      <c r="J25" s="203">
        <v>5</v>
      </c>
      <c r="K25" s="193"/>
    </row>
    <row r="26" spans="1:11" ht="15.75" thickBot="1" x14ac:dyDescent="0.3">
      <c r="A26" s="415" t="s">
        <v>203</v>
      </c>
      <c r="B26" s="416"/>
      <c r="C26" s="161">
        <f>D26/Metas!K5</f>
        <v>0.95895841305558294</v>
      </c>
      <c r="D26" s="162">
        <f>E26/K26</f>
        <v>0.18220209848056076</v>
      </c>
      <c r="E26" s="195">
        <f>SUM(E12:E25)</f>
        <v>4185</v>
      </c>
      <c r="F26" s="204">
        <f>SUM(F12:F25)</f>
        <v>4863</v>
      </c>
      <c r="G26" s="195">
        <f>SUM(G12:G25)</f>
        <v>3361</v>
      </c>
      <c r="H26" s="204">
        <f t="shared" ref="H26:J26" si="2">SUM(H12:H25)</f>
        <v>4122</v>
      </c>
      <c r="I26" s="195">
        <f t="shared" si="2"/>
        <v>824</v>
      </c>
      <c r="J26" s="204">
        <f t="shared" si="2"/>
        <v>741</v>
      </c>
      <c r="K26" s="196">
        <v>22969</v>
      </c>
    </row>
    <row r="27" spans="1:11" x14ac:dyDescent="0.25">
      <c r="A27" s="155" t="s">
        <v>36</v>
      </c>
      <c r="B27" s="156" t="s">
        <v>37</v>
      </c>
      <c r="C27" s="156"/>
      <c r="D27" s="156"/>
      <c r="E27" s="185">
        <f t="shared" ref="E27:E38" si="3">G27+I27</f>
        <v>873</v>
      </c>
      <c r="F27" s="205">
        <f t="shared" ref="F27:F38" si="4">H27+J27</f>
        <v>218</v>
      </c>
      <c r="G27" s="185">
        <v>713</v>
      </c>
      <c r="H27" s="205">
        <v>164</v>
      </c>
      <c r="I27" s="185">
        <v>160</v>
      </c>
      <c r="J27" s="205">
        <v>54</v>
      </c>
      <c r="K27" s="194"/>
    </row>
    <row r="28" spans="1:11" x14ac:dyDescent="0.25">
      <c r="A28" s="118" t="s">
        <v>36</v>
      </c>
      <c r="B28" s="119" t="s">
        <v>38</v>
      </c>
      <c r="C28" s="119"/>
      <c r="D28" s="119"/>
      <c r="E28" s="181">
        <f t="shared" si="3"/>
        <v>517</v>
      </c>
      <c r="F28" s="202">
        <f t="shared" si="4"/>
        <v>597</v>
      </c>
      <c r="G28" s="181">
        <v>424</v>
      </c>
      <c r="H28" s="202">
        <v>491</v>
      </c>
      <c r="I28" s="181">
        <v>93</v>
      </c>
      <c r="J28" s="202">
        <v>106</v>
      </c>
      <c r="K28" s="191"/>
    </row>
    <row r="29" spans="1:11" x14ac:dyDescent="0.25">
      <c r="A29" s="118" t="s">
        <v>36</v>
      </c>
      <c r="B29" s="119" t="s">
        <v>39</v>
      </c>
      <c r="C29" s="119"/>
      <c r="D29" s="119"/>
      <c r="E29" s="181">
        <f t="shared" si="3"/>
        <v>1009</v>
      </c>
      <c r="F29" s="202">
        <f t="shared" si="4"/>
        <v>943</v>
      </c>
      <c r="G29" s="367">
        <v>845</v>
      </c>
      <c r="H29" s="202">
        <v>796</v>
      </c>
      <c r="I29" s="367">
        <v>164</v>
      </c>
      <c r="J29" s="202">
        <v>147</v>
      </c>
      <c r="K29" s="191"/>
    </row>
    <row r="30" spans="1:11" x14ac:dyDescent="0.25">
      <c r="A30" s="118" t="s">
        <v>36</v>
      </c>
      <c r="B30" s="119" t="s">
        <v>40</v>
      </c>
      <c r="C30" s="119"/>
      <c r="D30" s="119"/>
      <c r="E30" s="181">
        <f t="shared" si="3"/>
        <v>279</v>
      </c>
      <c r="F30" s="202">
        <f t="shared" si="4"/>
        <v>209</v>
      </c>
      <c r="G30" s="181">
        <v>246</v>
      </c>
      <c r="H30" s="202">
        <v>179</v>
      </c>
      <c r="I30" s="181">
        <v>33</v>
      </c>
      <c r="J30" s="202">
        <v>30</v>
      </c>
      <c r="K30" s="191"/>
    </row>
    <row r="31" spans="1:11" x14ac:dyDescent="0.25">
      <c r="A31" s="118" t="s">
        <v>36</v>
      </c>
      <c r="B31" s="119" t="s">
        <v>41</v>
      </c>
      <c r="C31" s="119"/>
      <c r="D31" s="119"/>
      <c r="E31" s="181">
        <f t="shared" si="3"/>
        <v>1017</v>
      </c>
      <c r="F31" s="202">
        <f t="shared" si="4"/>
        <v>1353</v>
      </c>
      <c r="G31" s="367">
        <v>845</v>
      </c>
      <c r="H31" s="202">
        <v>1115</v>
      </c>
      <c r="I31" s="367">
        <v>172</v>
      </c>
      <c r="J31" s="202">
        <v>238</v>
      </c>
      <c r="K31" s="191"/>
    </row>
    <row r="32" spans="1:11" x14ac:dyDescent="0.25">
      <c r="A32" s="118" t="s">
        <v>36</v>
      </c>
      <c r="B32" s="119" t="s">
        <v>42</v>
      </c>
      <c r="C32" s="119"/>
      <c r="D32" s="119"/>
      <c r="E32" s="181">
        <f t="shared" si="3"/>
        <v>0</v>
      </c>
      <c r="F32" s="202">
        <f t="shared" si="4"/>
        <v>0</v>
      </c>
      <c r="G32" s="181">
        <v>0</v>
      </c>
      <c r="H32" s="202">
        <v>0</v>
      </c>
      <c r="I32" s="181">
        <v>0</v>
      </c>
      <c r="J32" s="202">
        <v>0</v>
      </c>
      <c r="K32" s="191"/>
    </row>
    <row r="33" spans="1:11" x14ac:dyDescent="0.25">
      <c r="A33" s="118" t="s">
        <v>36</v>
      </c>
      <c r="B33" s="119" t="s">
        <v>43</v>
      </c>
      <c r="C33" s="119"/>
      <c r="D33" s="119"/>
      <c r="E33" s="181">
        <f t="shared" si="3"/>
        <v>120</v>
      </c>
      <c r="F33" s="202">
        <f t="shared" si="4"/>
        <v>62</v>
      </c>
      <c r="G33" s="181">
        <v>106</v>
      </c>
      <c r="H33" s="202">
        <v>54</v>
      </c>
      <c r="I33" s="181">
        <v>14</v>
      </c>
      <c r="J33" s="202">
        <v>8</v>
      </c>
      <c r="K33" s="191"/>
    </row>
    <row r="34" spans="1:11" x14ac:dyDescent="0.25">
      <c r="A34" s="118" t="s">
        <v>36</v>
      </c>
      <c r="B34" s="119" t="s">
        <v>44</v>
      </c>
      <c r="C34" s="119"/>
      <c r="D34" s="119"/>
      <c r="E34" s="181">
        <f t="shared" si="3"/>
        <v>23</v>
      </c>
      <c r="F34" s="202">
        <f t="shared" si="4"/>
        <v>27</v>
      </c>
      <c r="G34" s="181">
        <v>19</v>
      </c>
      <c r="H34" s="202">
        <v>20</v>
      </c>
      <c r="I34" s="181">
        <v>4</v>
      </c>
      <c r="J34" s="202">
        <v>7</v>
      </c>
      <c r="K34" s="191"/>
    </row>
    <row r="35" spans="1:11" x14ac:dyDescent="0.25">
      <c r="A35" s="118" t="s">
        <v>36</v>
      </c>
      <c r="B35" s="119" t="s">
        <v>45</v>
      </c>
      <c r="C35" s="119"/>
      <c r="D35" s="119"/>
      <c r="E35" s="181">
        <f t="shared" si="3"/>
        <v>90</v>
      </c>
      <c r="F35" s="202">
        <f t="shared" si="4"/>
        <v>15</v>
      </c>
      <c r="G35" s="181">
        <v>80</v>
      </c>
      <c r="H35" s="202">
        <v>12</v>
      </c>
      <c r="I35" s="181">
        <v>10</v>
      </c>
      <c r="J35" s="202">
        <v>3</v>
      </c>
      <c r="K35" s="191"/>
    </row>
    <row r="36" spans="1:11" x14ac:dyDescent="0.25">
      <c r="A36" s="118" t="s">
        <v>36</v>
      </c>
      <c r="B36" s="118" t="s">
        <v>221</v>
      </c>
      <c r="C36" s="119"/>
      <c r="D36" s="119"/>
      <c r="E36" s="181">
        <f t="shared" si="3"/>
        <v>565</v>
      </c>
      <c r="F36" s="202">
        <f t="shared" si="4"/>
        <v>413</v>
      </c>
      <c r="G36" s="181">
        <v>488</v>
      </c>
      <c r="H36" s="202">
        <v>388</v>
      </c>
      <c r="I36" s="181">
        <v>77</v>
      </c>
      <c r="J36" s="202">
        <v>25</v>
      </c>
      <c r="K36" s="191"/>
    </row>
    <row r="37" spans="1:11" x14ac:dyDescent="0.25">
      <c r="A37" s="118" t="s">
        <v>36</v>
      </c>
      <c r="B37" s="118" t="s">
        <v>227</v>
      </c>
      <c r="C37" s="119"/>
      <c r="D37" s="119"/>
      <c r="E37" s="181">
        <f t="shared" si="3"/>
        <v>420</v>
      </c>
      <c r="F37" s="202">
        <f t="shared" si="4"/>
        <v>291</v>
      </c>
      <c r="G37" s="181">
        <v>380</v>
      </c>
      <c r="H37" s="202">
        <v>263</v>
      </c>
      <c r="I37" s="181">
        <v>40</v>
      </c>
      <c r="J37" s="202">
        <v>28</v>
      </c>
      <c r="K37" s="191"/>
    </row>
    <row r="38" spans="1:11" ht="15.75" thickBot="1" x14ac:dyDescent="0.3">
      <c r="A38" s="164" t="s">
        <v>36</v>
      </c>
      <c r="B38" s="164" t="s">
        <v>222</v>
      </c>
      <c r="C38" s="152"/>
      <c r="D38" s="152"/>
      <c r="E38" s="187">
        <f t="shared" si="3"/>
        <v>387</v>
      </c>
      <c r="F38" s="203">
        <f t="shared" si="4"/>
        <v>450</v>
      </c>
      <c r="G38" s="187">
        <v>366</v>
      </c>
      <c r="H38" s="203">
        <v>396</v>
      </c>
      <c r="I38" s="187">
        <v>21</v>
      </c>
      <c r="J38" s="203">
        <v>54</v>
      </c>
      <c r="K38" s="193"/>
    </row>
    <row r="39" spans="1:11" ht="15.75" thickBot="1" x14ac:dyDescent="0.3">
      <c r="A39" s="415" t="s">
        <v>204</v>
      </c>
      <c r="B39" s="416"/>
      <c r="C39" s="161">
        <f>D39/Metas!K6</f>
        <v>1.0826401712614189</v>
      </c>
      <c r="D39" s="162">
        <f>E39/K39</f>
        <v>0.23818083767751214</v>
      </c>
      <c r="E39" s="195">
        <f t="shared" ref="E39:J39" si="5">SUM(E27:E38)</f>
        <v>5300</v>
      </c>
      <c r="F39" s="204">
        <f t="shared" si="5"/>
        <v>4578</v>
      </c>
      <c r="G39" s="195">
        <f t="shared" si="5"/>
        <v>4512</v>
      </c>
      <c r="H39" s="204">
        <f t="shared" si="5"/>
        <v>3878</v>
      </c>
      <c r="I39" s="195">
        <f t="shared" si="5"/>
        <v>788</v>
      </c>
      <c r="J39" s="204">
        <f t="shared" si="5"/>
        <v>700</v>
      </c>
      <c r="K39" s="196">
        <v>22252</v>
      </c>
    </row>
    <row r="40" spans="1:11" x14ac:dyDescent="0.25">
      <c r="A40" s="155" t="s">
        <v>46</v>
      </c>
      <c r="B40" s="156" t="s">
        <v>47</v>
      </c>
      <c r="C40" s="156"/>
      <c r="D40" s="157"/>
      <c r="E40" s="185">
        <f t="shared" ref="E40:E43" si="6">G40+I40</f>
        <v>39</v>
      </c>
      <c r="F40" s="205">
        <f t="shared" ref="F40:F43" si="7">H40+J40</f>
        <v>41</v>
      </c>
      <c r="G40" s="185">
        <v>38</v>
      </c>
      <c r="H40" s="205">
        <v>37</v>
      </c>
      <c r="I40" s="185">
        <v>1</v>
      </c>
      <c r="J40" s="205">
        <v>4</v>
      </c>
      <c r="K40" s="194"/>
    </row>
    <row r="41" spans="1:11" x14ac:dyDescent="0.25">
      <c r="A41" s="118" t="s">
        <v>46</v>
      </c>
      <c r="B41" s="119" t="s">
        <v>48</v>
      </c>
      <c r="C41" s="119"/>
      <c r="D41" s="120"/>
      <c r="E41" s="181">
        <f t="shared" si="6"/>
        <v>29</v>
      </c>
      <c r="F41" s="202">
        <f t="shared" si="7"/>
        <v>24</v>
      </c>
      <c r="G41" s="181">
        <v>22</v>
      </c>
      <c r="H41" s="202">
        <v>23</v>
      </c>
      <c r="I41" s="181">
        <v>7</v>
      </c>
      <c r="J41" s="202">
        <v>1</v>
      </c>
      <c r="K41" s="191"/>
    </row>
    <row r="42" spans="1:11" x14ac:dyDescent="0.25">
      <c r="A42" s="118" t="s">
        <v>46</v>
      </c>
      <c r="B42" s="119" t="s">
        <v>49</v>
      </c>
      <c r="C42" s="119"/>
      <c r="D42" s="120"/>
      <c r="E42" s="181">
        <f t="shared" si="6"/>
        <v>22</v>
      </c>
      <c r="F42" s="202">
        <f t="shared" si="7"/>
        <v>21</v>
      </c>
      <c r="G42" s="181">
        <v>18</v>
      </c>
      <c r="H42" s="202">
        <v>19</v>
      </c>
      <c r="I42" s="181">
        <v>4</v>
      </c>
      <c r="J42" s="202">
        <v>2</v>
      </c>
      <c r="K42" s="191"/>
    </row>
    <row r="43" spans="1:11" ht="15.75" thickBot="1" x14ac:dyDescent="0.3">
      <c r="A43" s="164" t="s">
        <v>46</v>
      </c>
      <c r="B43" s="152" t="s">
        <v>50</v>
      </c>
      <c r="C43" s="197"/>
      <c r="D43" s="165"/>
      <c r="E43" s="187">
        <f t="shared" si="6"/>
        <v>10</v>
      </c>
      <c r="F43" s="203">
        <f t="shared" si="7"/>
        <v>15</v>
      </c>
      <c r="G43" s="187">
        <v>10</v>
      </c>
      <c r="H43" s="203">
        <v>13</v>
      </c>
      <c r="I43" s="187">
        <v>0</v>
      </c>
      <c r="J43" s="203">
        <v>2</v>
      </c>
      <c r="K43" s="193"/>
    </row>
    <row r="44" spans="1:11" ht="15.75" thickBot="1" x14ac:dyDescent="0.3">
      <c r="A44" s="438" t="s">
        <v>51</v>
      </c>
      <c r="B44" s="439"/>
      <c r="C44" s="161">
        <f>D44/Metas!K7</f>
        <v>0.82501443775266059</v>
      </c>
      <c r="D44" s="162">
        <f>E44/K44</f>
        <v>0.14025245441795231</v>
      </c>
      <c r="E44" s="198">
        <f t="shared" ref="E44:J44" si="8">SUM(E40:E43)</f>
        <v>100</v>
      </c>
      <c r="F44" s="204">
        <f t="shared" si="8"/>
        <v>101</v>
      </c>
      <c r="G44" s="195">
        <f t="shared" si="8"/>
        <v>88</v>
      </c>
      <c r="H44" s="204">
        <f t="shared" si="8"/>
        <v>92</v>
      </c>
      <c r="I44" s="195">
        <f t="shared" si="8"/>
        <v>12</v>
      </c>
      <c r="J44" s="204">
        <f t="shared" si="8"/>
        <v>9</v>
      </c>
      <c r="K44" s="196">
        <v>713</v>
      </c>
    </row>
    <row r="45" spans="1:11" x14ac:dyDescent="0.25">
      <c r="A45" s="155" t="s">
        <v>52</v>
      </c>
      <c r="B45" s="156" t="s">
        <v>53</v>
      </c>
      <c r="C45" s="156"/>
      <c r="D45" s="157"/>
      <c r="E45" s="185">
        <f t="shared" ref="E45:E48" si="9">G45+I45</f>
        <v>97</v>
      </c>
      <c r="F45" s="205">
        <f t="shared" ref="F45:F48" si="10">H45+J45</f>
        <v>87</v>
      </c>
      <c r="G45" s="185">
        <v>79</v>
      </c>
      <c r="H45" s="205">
        <v>73</v>
      </c>
      <c r="I45" s="185">
        <v>18</v>
      </c>
      <c r="J45" s="205">
        <v>14</v>
      </c>
      <c r="K45" s="194"/>
    </row>
    <row r="46" spans="1:11" x14ac:dyDescent="0.25">
      <c r="A46" s="118" t="s">
        <v>52</v>
      </c>
      <c r="B46" s="119" t="s">
        <v>54</v>
      </c>
      <c r="C46" s="119"/>
      <c r="D46" s="120"/>
      <c r="E46" s="181">
        <f t="shared" si="9"/>
        <v>23</v>
      </c>
      <c r="F46" s="202">
        <f t="shared" si="10"/>
        <v>26</v>
      </c>
      <c r="G46" s="181">
        <v>20</v>
      </c>
      <c r="H46" s="202">
        <v>23</v>
      </c>
      <c r="I46" s="181">
        <v>3</v>
      </c>
      <c r="J46" s="202">
        <v>3</v>
      </c>
      <c r="K46" s="191"/>
    </row>
    <row r="47" spans="1:11" x14ac:dyDescent="0.25">
      <c r="A47" s="118" t="s">
        <v>52</v>
      </c>
      <c r="B47" s="119" t="s">
        <v>55</v>
      </c>
      <c r="C47" s="119"/>
      <c r="D47" s="120"/>
      <c r="E47" s="181">
        <f t="shared" si="9"/>
        <v>7</v>
      </c>
      <c r="F47" s="202">
        <f t="shared" si="10"/>
        <v>12</v>
      </c>
      <c r="G47" s="181">
        <v>7</v>
      </c>
      <c r="H47" s="202">
        <v>11</v>
      </c>
      <c r="I47" s="181">
        <v>0</v>
      </c>
      <c r="J47" s="202">
        <v>1</v>
      </c>
      <c r="K47" s="191"/>
    </row>
    <row r="48" spans="1:11" ht="15.75" thickBot="1" x14ac:dyDescent="0.3">
      <c r="A48" s="164" t="s">
        <v>52</v>
      </c>
      <c r="B48" s="152" t="s">
        <v>56</v>
      </c>
      <c r="C48" s="199"/>
      <c r="D48" s="165"/>
      <c r="E48" s="187">
        <f t="shared" si="9"/>
        <v>43</v>
      </c>
      <c r="F48" s="203">
        <f t="shared" si="10"/>
        <v>49</v>
      </c>
      <c r="G48" s="187">
        <v>31</v>
      </c>
      <c r="H48" s="203">
        <v>37</v>
      </c>
      <c r="I48" s="187">
        <v>12</v>
      </c>
      <c r="J48" s="203">
        <v>12</v>
      </c>
      <c r="K48" s="193"/>
    </row>
    <row r="49" spans="1:11" ht="15.75" thickBot="1" x14ac:dyDescent="0.3">
      <c r="A49" s="438" t="s">
        <v>57</v>
      </c>
      <c r="B49" s="439"/>
      <c r="C49" s="161">
        <f>D49/Metas!K8</f>
        <v>0.87108013937282225</v>
      </c>
      <c r="D49" s="162">
        <f>E49/K49</f>
        <v>0.24390243902439024</v>
      </c>
      <c r="E49" s="198">
        <f t="shared" ref="E49:J49" si="11">SUM(E45:E48)</f>
        <v>170</v>
      </c>
      <c r="F49" s="204">
        <f t="shared" si="11"/>
        <v>174</v>
      </c>
      <c r="G49" s="195">
        <f t="shared" si="11"/>
        <v>137</v>
      </c>
      <c r="H49" s="204">
        <f t="shared" si="11"/>
        <v>144</v>
      </c>
      <c r="I49" s="195">
        <f t="shared" si="11"/>
        <v>33</v>
      </c>
      <c r="J49" s="204">
        <f t="shared" si="11"/>
        <v>30</v>
      </c>
      <c r="K49" s="196">
        <v>697</v>
      </c>
    </row>
    <row r="50" spans="1:11" x14ac:dyDescent="0.25">
      <c r="A50" s="155" t="s">
        <v>58</v>
      </c>
      <c r="B50" s="156" t="s">
        <v>59</v>
      </c>
      <c r="C50" s="156"/>
      <c r="D50" s="156"/>
      <c r="E50" s="185">
        <f t="shared" ref="E50:E59" si="12">G50+I50</f>
        <v>68</v>
      </c>
      <c r="F50" s="205">
        <f t="shared" ref="F50:F59" si="13">H50+J50</f>
        <v>40</v>
      </c>
      <c r="G50" s="369">
        <v>68</v>
      </c>
      <c r="H50" s="205">
        <v>36</v>
      </c>
      <c r="I50" s="185">
        <v>0</v>
      </c>
      <c r="J50" s="205">
        <v>4</v>
      </c>
      <c r="K50" s="194"/>
    </row>
    <row r="51" spans="1:11" x14ac:dyDescent="0.25">
      <c r="A51" s="118" t="s">
        <v>58</v>
      </c>
      <c r="B51" s="119" t="s">
        <v>60</v>
      </c>
      <c r="C51" s="119"/>
      <c r="D51" s="119"/>
      <c r="E51" s="181">
        <f t="shared" si="12"/>
        <v>46</v>
      </c>
      <c r="F51" s="202">
        <f t="shared" si="13"/>
        <v>30</v>
      </c>
      <c r="G51" s="181">
        <v>41</v>
      </c>
      <c r="H51" s="202">
        <v>26</v>
      </c>
      <c r="I51" s="367">
        <v>5</v>
      </c>
      <c r="J51" s="202">
        <v>4</v>
      </c>
      <c r="K51" s="191"/>
    </row>
    <row r="52" spans="1:11" x14ac:dyDescent="0.25">
      <c r="A52" s="118" t="s">
        <v>58</v>
      </c>
      <c r="B52" s="119" t="s">
        <v>61</v>
      </c>
      <c r="C52" s="119"/>
      <c r="D52" s="119"/>
      <c r="E52" s="181">
        <f t="shared" si="12"/>
        <v>56</v>
      </c>
      <c r="F52" s="202">
        <f t="shared" si="13"/>
        <v>27</v>
      </c>
      <c r="G52" s="181">
        <v>50</v>
      </c>
      <c r="H52" s="202">
        <v>24</v>
      </c>
      <c r="I52" s="367">
        <v>6</v>
      </c>
      <c r="J52" s="202">
        <v>3</v>
      </c>
      <c r="K52" s="191"/>
    </row>
    <row r="53" spans="1:11" x14ac:dyDescent="0.25">
      <c r="A53" s="118" t="s">
        <v>58</v>
      </c>
      <c r="B53" s="119" t="s">
        <v>62</v>
      </c>
      <c r="C53" s="119"/>
      <c r="D53" s="119"/>
      <c r="E53" s="181">
        <f t="shared" si="12"/>
        <v>10</v>
      </c>
      <c r="F53" s="202">
        <f t="shared" si="13"/>
        <v>8</v>
      </c>
      <c r="G53" s="181">
        <v>9</v>
      </c>
      <c r="H53" s="202">
        <v>7</v>
      </c>
      <c r="I53" s="181">
        <v>1</v>
      </c>
      <c r="J53" s="202">
        <v>1</v>
      </c>
      <c r="K53" s="191"/>
    </row>
    <row r="54" spans="1:11" x14ac:dyDescent="0.25">
      <c r="A54" s="118" t="s">
        <v>58</v>
      </c>
      <c r="B54" s="119" t="s">
        <v>63</v>
      </c>
      <c r="C54" s="119"/>
      <c r="D54" s="119"/>
      <c r="E54" s="181">
        <f t="shared" si="12"/>
        <v>99</v>
      </c>
      <c r="F54" s="202">
        <f t="shared" si="13"/>
        <v>41</v>
      </c>
      <c r="G54" s="181">
        <v>89</v>
      </c>
      <c r="H54" s="202">
        <v>35</v>
      </c>
      <c r="I54" s="367">
        <v>10</v>
      </c>
      <c r="J54" s="202">
        <v>6</v>
      </c>
      <c r="K54" s="191"/>
    </row>
    <row r="55" spans="1:11" x14ac:dyDescent="0.25">
      <c r="A55" s="118" t="s">
        <v>58</v>
      </c>
      <c r="B55" s="119" t="s">
        <v>64</v>
      </c>
      <c r="C55" s="119"/>
      <c r="D55" s="119"/>
      <c r="E55" s="181">
        <f t="shared" si="12"/>
        <v>48</v>
      </c>
      <c r="F55" s="202">
        <f t="shared" si="13"/>
        <v>20</v>
      </c>
      <c r="G55" s="367">
        <v>39</v>
      </c>
      <c r="H55" s="202">
        <v>16</v>
      </c>
      <c r="I55" s="367">
        <v>9</v>
      </c>
      <c r="J55" s="202">
        <v>4</v>
      </c>
      <c r="K55" s="191"/>
    </row>
    <row r="56" spans="1:11" x14ac:dyDescent="0.25">
      <c r="A56" s="118" t="s">
        <v>58</v>
      </c>
      <c r="B56" s="119" t="s">
        <v>65</v>
      </c>
      <c r="C56" s="119"/>
      <c r="D56" s="119"/>
      <c r="E56" s="181">
        <f t="shared" si="12"/>
        <v>34</v>
      </c>
      <c r="F56" s="202">
        <f t="shared" si="13"/>
        <v>24</v>
      </c>
      <c r="G56" s="367">
        <v>34</v>
      </c>
      <c r="H56" s="202">
        <v>19</v>
      </c>
      <c r="I56" s="181">
        <v>0</v>
      </c>
      <c r="J56" s="202">
        <v>5</v>
      </c>
      <c r="K56" s="191"/>
    </row>
    <row r="57" spans="1:11" x14ac:dyDescent="0.25">
      <c r="A57" s="118" t="s">
        <v>58</v>
      </c>
      <c r="B57" s="119" t="s">
        <v>66</v>
      </c>
      <c r="C57" s="119"/>
      <c r="D57" s="119"/>
      <c r="E57" s="181">
        <f t="shared" si="12"/>
        <v>14</v>
      </c>
      <c r="F57" s="202">
        <f t="shared" si="13"/>
        <v>15</v>
      </c>
      <c r="G57" s="367">
        <v>13</v>
      </c>
      <c r="H57" s="202">
        <v>14</v>
      </c>
      <c r="I57" s="367">
        <v>1</v>
      </c>
      <c r="J57" s="202">
        <v>1</v>
      </c>
      <c r="K57" s="191"/>
    </row>
    <row r="58" spans="1:11" x14ac:dyDescent="0.25">
      <c r="A58" s="118" t="s">
        <v>58</v>
      </c>
      <c r="B58" s="119" t="s">
        <v>67</v>
      </c>
      <c r="C58" s="119"/>
      <c r="D58" s="119"/>
      <c r="E58" s="181">
        <f t="shared" si="12"/>
        <v>15</v>
      </c>
      <c r="F58" s="202">
        <f t="shared" si="13"/>
        <v>15</v>
      </c>
      <c r="G58" s="367">
        <v>13</v>
      </c>
      <c r="H58" s="202">
        <v>12</v>
      </c>
      <c r="I58" s="367">
        <v>2</v>
      </c>
      <c r="J58" s="202">
        <v>3</v>
      </c>
      <c r="K58" s="191"/>
    </row>
    <row r="59" spans="1:11" ht="15.75" thickBot="1" x14ac:dyDescent="0.3">
      <c r="A59" s="164" t="s">
        <v>58</v>
      </c>
      <c r="B59" s="164" t="s">
        <v>224</v>
      </c>
      <c r="C59" s="152"/>
      <c r="D59" s="152"/>
      <c r="E59" s="187">
        <f t="shared" si="12"/>
        <v>122</v>
      </c>
      <c r="F59" s="203">
        <f t="shared" si="13"/>
        <v>118</v>
      </c>
      <c r="G59" s="368">
        <v>110</v>
      </c>
      <c r="H59" s="203">
        <v>106</v>
      </c>
      <c r="I59" s="368">
        <v>12</v>
      </c>
      <c r="J59" s="203">
        <v>12</v>
      </c>
      <c r="K59" s="193"/>
    </row>
    <row r="60" spans="1:11" ht="15.75" thickBot="1" x14ac:dyDescent="0.3">
      <c r="A60" s="415" t="s">
        <v>205</v>
      </c>
      <c r="B60" s="416"/>
      <c r="C60" s="161">
        <f>D60/Metas!K9</f>
        <v>1.122708534339093</v>
      </c>
      <c r="D60" s="162">
        <f>E60/K60</f>
        <v>0.29190421892816421</v>
      </c>
      <c r="E60" s="195">
        <f t="shared" ref="E60:J60" si="14">SUM(E50:E59)</f>
        <v>512</v>
      </c>
      <c r="F60" s="204">
        <f t="shared" si="14"/>
        <v>338</v>
      </c>
      <c r="G60" s="195">
        <f t="shared" si="14"/>
        <v>466</v>
      </c>
      <c r="H60" s="204">
        <f t="shared" si="14"/>
        <v>295</v>
      </c>
      <c r="I60" s="195">
        <f t="shared" si="14"/>
        <v>46</v>
      </c>
      <c r="J60" s="204">
        <f t="shared" si="14"/>
        <v>43</v>
      </c>
      <c r="K60" s="196">
        <v>1754</v>
      </c>
    </row>
    <row r="61" spans="1:11" x14ac:dyDescent="0.25">
      <c r="A61" s="155" t="s">
        <v>68</v>
      </c>
      <c r="B61" s="156" t="s">
        <v>69</v>
      </c>
      <c r="C61" s="156"/>
      <c r="D61" s="156"/>
      <c r="E61" s="185">
        <f t="shared" ref="E61:E74" si="15">G61+I61</f>
        <v>296</v>
      </c>
      <c r="F61" s="205">
        <f t="shared" ref="F61:F74" si="16">H61+J61</f>
        <v>254</v>
      </c>
      <c r="G61" s="185">
        <v>267</v>
      </c>
      <c r="H61" s="205">
        <v>230</v>
      </c>
      <c r="I61" s="185">
        <v>29</v>
      </c>
      <c r="J61" s="205">
        <v>24</v>
      </c>
      <c r="K61" s="194"/>
    </row>
    <row r="62" spans="1:11" x14ac:dyDescent="0.25">
      <c r="A62" s="118" t="s">
        <v>68</v>
      </c>
      <c r="B62" s="119" t="s">
        <v>70</v>
      </c>
      <c r="C62" s="119"/>
      <c r="D62" s="119"/>
      <c r="E62" s="181">
        <f t="shared" si="15"/>
        <v>48</v>
      </c>
      <c r="F62" s="202">
        <f t="shared" si="16"/>
        <v>27</v>
      </c>
      <c r="G62" s="181">
        <v>40</v>
      </c>
      <c r="H62" s="202">
        <v>22</v>
      </c>
      <c r="I62" s="181">
        <v>8</v>
      </c>
      <c r="J62" s="202">
        <v>5</v>
      </c>
      <c r="K62" s="191"/>
    </row>
    <row r="63" spans="1:11" x14ac:dyDescent="0.25">
      <c r="A63" s="118" t="s">
        <v>68</v>
      </c>
      <c r="B63" s="119" t="s">
        <v>71</v>
      </c>
      <c r="C63" s="119"/>
      <c r="D63" s="119"/>
      <c r="E63" s="181">
        <f t="shared" si="15"/>
        <v>0</v>
      </c>
      <c r="F63" s="202">
        <f t="shared" si="16"/>
        <v>14</v>
      </c>
      <c r="G63" s="181">
        <v>0</v>
      </c>
      <c r="H63" s="202">
        <v>9</v>
      </c>
      <c r="I63" s="181">
        <v>0</v>
      </c>
      <c r="J63" s="202">
        <v>5</v>
      </c>
      <c r="K63" s="191"/>
    </row>
    <row r="64" spans="1:11" x14ac:dyDescent="0.25">
      <c r="A64" s="118" t="s">
        <v>68</v>
      </c>
      <c r="B64" s="119" t="s">
        <v>72</v>
      </c>
      <c r="C64" s="119"/>
      <c r="D64" s="119"/>
      <c r="E64" s="181">
        <f t="shared" si="15"/>
        <v>17</v>
      </c>
      <c r="F64" s="202">
        <f t="shared" si="16"/>
        <v>15</v>
      </c>
      <c r="G64" s="181">
        <v>13</v>
      </c>
      <c r="H64" s="202">
        <v>12</v>
      </c>
      <c r="I64" s="181">
        <v>4</v>
      </c>
      <c r="J64" s="202">
        <v>3</v>
      </c>
      <c r="K64" s="191"/>
    </row>
    <row r="65" spans="1:11" x14ac:dyDescent="0.25">
      <c r="A65" s="118" t="s">
        <v>68</v>
      </c>
      <c r="B65" s="119" t="s">
        <v>73</v>
      </c>
      <c r="C65" s="119"/>
      <c r="D65" s="119"/>
      <c r="E65" s="181">
        <f t="shared" si="15"/>
        <v>0</v>
      </c>
      <c r="F65" s="202">
        <f t="shared" si="16"/>
        <v>3</v>
      </c>
      <c r="G65" s="181">
        <v>0</v>
      </c>
      <c r="H65" s="202">
        <v>3</v>
      </c>
      <c r="I65" s="181">
        <v>0</v>
      </c>
      <c r="J65" s="202">
        <v>0</v>
      </c>
      <c r="K65" s="191"/>
    </row>
    <row r="66" spans="1:11" x14ac:dyDescent="0.25">
      <c r="A66" s="118" t="s">
        <v>68</v>
      </c>
      <c r="B66" s="119" t="s">
        <v>74</v>
      </c>
      <c r="C66" s="119"/>
      <c r="D66" s="119"/>
      <c r="E66" s="181">
        <f t="shared" si="15"/>
        <v>13</v>
      </c>
      <c r="F66" s="202">
        <f t="shared" si="16"/>
        <v>18</v>
      </c>
      <c r="G66" s="181">
        <v>11</v>
      </c>
      <c r="H66" s="202">
        <v>13</v>
      </c>
      <c r="I66" s="181">
        <v>2</v>
      </c>
      <c r="J66" s="202">
        <v>5</v>
      </c>
      <c r="K66" s="191"/>
    </row>
    <row r="67" spans="1:11" x14ac:dyDescent="0.25">
      <c r="A67" s="118" t="s">
        <v>68</v>
      </c>
      <c r="B67" s="119" t="s">
        <v>75</v>
      </c>
      <c r="C67" s="119"/>
      <c r="D67" s="119"/>
      <c r="E67" s="181">
        <f t="shared" si="15"/>
        <v>27</v>
      </c>
      <c r="F67" s="202">
        <f t="shared" si="16"/>
        <v>19</v>
      </c>
      <c r="G67" s="181">
        <v>23</v>
      </c>
      <c r="H67" s="202">
        <v>17</v>
      </c>
      <c r="I67" s="181">
        <v>4</v>
      </c>
      <c r="J67" s="202">
        <v>2</v>
      </c>
      <c r="K67" s="191"/>
    </row>
    <row r="68" spans="1:11" x14ac:dyDescent="0.25">
      <c r="A68" s="118" t="s">
        <v>68</v>
      </c>
      <c r="B68" s="119" t="s">
        <v>76</v>
      </c>
      <c r="C68" s="119"/>
      <c r="D68" s="119"/>
      <c r="E68" s="181">
        <f t="shared" si="15"/>
        <v>8</v>
      </c>
      <c r="F68" s="202">
        <f t="shared" si="16"/>
        <v>4</v>
      </c>
      <c r="G68" s="181">
        <v>6</v>
      </c>
      <c r="H68" s="202">
        <v>3</v>
      </c>
      <c r="I68" s="181">
        <v>2</v>
      </c>
      <c r="J68" s="202">
        <v>1</v>
      </c>
      <c r="K68" s="191"/>
    </row>
    <row r="69" spans="1:11" x14ac:dyDescent="0.25">
      <c r="A69" s="118" t="s">
        <v>68</v>
      </c>
      <c r="B69" s="119" t="s">
        <v>77</v>
      </c>
      <c r="C69" s="119"/>
      <c r="D69" s="119"/>
      <c r="E69" s="181">
        <f t="shared" si="15"/>
        <v>28</v>
      </c>
      <c r="F69" s="202">
        <f t="shared" si="16"/>
        <v>26</v>
      </c>
      <c r="G69" s="181">
        <v>24</v>
      </c>
      <c r="H69" s="202">
        <v>23</v>
      </c>
      <c r="I69" s="181">
        <v>4</v>
      </c>
      <c r="J69" s="202">
        <v>3</v>
      </c>
      <c r="K69" s="191"/>
    </row>
    <row r="70" spans="1:11" x14ac:dyDescent="0.25">
      <c r="A70" s="118" t="s">
        <v>68</v>
      </c>
      <c r="B70" s="119" t="s">
        <v>78</v>
      </c>
      <c r="C70" s="119"/>
      <c r="D70" s="119"/>
      <c r="E70" s="181">
        <f t="shared" si="15"/>
        <v>14</v>
      </c>
      <c r="F70" s="202">
        <f t="shared" si="16"/>
        <v>10</v>
      </c>
      <c r="G70" s="367">
        <v>12</v>
      </c>
      <c r="H70" s="202">
        <v>8</v>
      </c>
      <c r="I70" s="367">
        <v>2</v>
      </c>
      <c r="J70" s="202">
        <v>2</v>
      </c>
      <c r="K70" s="191"/>
    </row>
    <row r="71" spans="1:11" x14ac:dyDescent="0.25">
      <c r="A71" s="118" t="s">
        <v>68</v>
      </c>
      <c r="B71" s="119" t="s">
        <v>79</v>
      </c>
      <c r="C71" s="119"/>
      <c r="D71" s="119"/>
      <c r="E71" s="181">
        <f t="shared" si="15"/>
        <v>85</v>
      </c>
      <c r="F71" s="202">
        <f t="shared" si="16"/>
        <v>57</v>
      </c>
      <c r="G71" s="181">
        <v>76</v>
      </c>
      <c r="H71" s="202">
        <v>50</v>
      </c>
      <c r="I71" s="181">
        <v>9</v>
      </c>
      <c r="J71" s="202">
        <v>7</v>
      </c>
      <c r="K71" s="191"/>
    </row>
    <row r="72" spans="1:11" x14ac:dyDescent="0.25">
      <c r="A72" s="118" t="s">
        <v>68</v>
      </c>
      <c r="B72" s="119" t="s">
        <v>80</v>
      </c>
      <c r="C72" s="119"/>
      <c r="D72" s="119"/>
      <c r="E72" s="181">
        <f t="shared" si="15"/>
        <v>16</v>
      </c>
      <c r="F72" s="202">
        <f t="shared" si="16"/>
        <v>14</v>
      </c>
      <c r="G72" s="181">
        <v>14</v>
      </c>
      <c r="H72" s="202">
        <v>13</v>
      </c>
      <c r="I72" s="181">
        <v>2</v>
      </c>
      <c r="J72" s="202">
        <v>1</v>
      </c>
      <c r="K72" s="191"/>
    </row>
    <row r="73" spans="1:11" x14ac:dyDescent="0.25">
      <c r="A73" s="118" t="s">
        <v>68</v>
      </c>
      <c r="B73" s="119" t="s">
        <v>81</v>
      </c>
      <c r="C73" s="119"/>
      <c r="D73" s="119"/>
      <c r="E73" s="181">
        <f t="shared" si="15"/>
        <v>11</v>
      </c>
      <c r="F73" s="202">
        <f t="shared" si="16"/>
        <v>9</v>
      </c>
      <c r="G73" s="181">
        <v>8</v>
      </c>
      <c r="H73" s="202">
        <v>6</v>
      </c>
      <c r="I73" s="181">
        <v>3</v>
      </c>
      <c r="J73" s="202">
        <v>3</v>
      </c>
      <c r="K73" s="191"/>
    </row>
    <row r="74" spans="1:11" ht="15.75" thickBot="1" x14ac:dyDescent="0.3">
      <c r="A74" s="164" t="s">
        <v>68</v>
      </c>
      <c r="B74" s="152" t="s">
        <v>82</v>
      </c>
      <c r="C74" s="152"/>
      <c r="D74" s="152"/>
      <c r="E74" s="187">
        <f t="shared" si="15"/>
        <v>797</v>
      </c>
      <c r="F74" s="203">
        <f t="shared" si="16"/>
        <v>624</v>
      </c>
      <c r="G74" s="187">
        <v>657</v>
      </c>
      <c r="H74" s="203">
        <v>504</v>
      </c>
      <c r="I74" s="187">
        <v>140</v>
      </c>
      <c r="J74" s="203">
        <v>120</v>
      </c>
      <c r="K74" s="193"/>
    </row>
    <row r="75" spans="1:11" ht="15.75" thickBot="1" x14ac:dyDescent="0.3">
      <c r="A75" s="415" t="s">
        <v>206</v>
      </c>
      <c r="B75" s="416"/>
      <c r="C75" s="161">
        <f>D75/Metas!K10</f>
        <v>1.4243820695433596</v>
      </c>
      <c r="D75" s="162">
        <f>E75/K75</f>
        <v>0.39882697947214074</v>
      </c>
      <c r="E75" s="195">
        <f t="shared" ref="E75:J75" si="17">SUM(E61:E74)</f>
        <v>1360</v>
      </c>
      <c r="F75" s="204">
        <f t="shared" si="17"/>
        <v>1094</v>
      </c>
      <c r="G75" s="195">
        <f t="shared" si="17"/>
        <v>1151</v>
      </c>
      <c r="H75" s="204">
        <f t="shared" si="17"/>
        <v>913</v>
      </c>
      <c r="I75" s="195">
        <f t="shared" si="17"/>
        <v>209</v>
      </c>
      <c r="J75" s="204">
        <f t="shared" si="17"/>
        <v>181</v>
      </c>
      <c r="K75" s="196">
        <v>3410</v>
      </c>
    </row>
    <row r="76" spans="1:11" x14ac:dyDescent="0.25">
      <c r="A76" s="155" t="s">
        <v>83</v>
      </c>
      <c r="B76" s="156" t="s">
        <v>84</v>
      </c>
      <c r="C76" s="156"/>
      <c r="D76" s="156"/>
      <c r="E76" s="185">
        <f t="shared" ref="E76:E85" si="18">G76+I76</f>
        <v>198</v>
      </c>
      <c r="F76" s="205">
        <f t="shared" ref="F76:F85" si="19">H76+J76</f>
        <v>141</v>
      </c>
      <c r="G76" s="185">
        <v>157</v>
      </c>
      <c r="H76" s="205">
        <v>118</v>
      </c>
      <c r="I76" s="185">
        <v>41</v>
      </c>
      <c r="J76" s="205">
        <v>23</v>
      </c>
      <c r="K76" s="194"/>
    </row>
    <row r="77" spans="1:11" x14ac:dyDescent="0.25">
      <c r="A77" s="118" t="s">
        <v>83</v>
      </c>
      <c r="B77" s="119" t="s">
        <v>85</v>
      </c>
      <c r="C77" s="119"/>
      <c r="D77" s="119"/>
      <c r="E77" s="181">
        <f t="shared" si="18"/>
        <v>70</v>
      </c>
      <c r="F77" s="202">
        <f t="shared" si="19"/>
        <v>70</v>
      </c>
      <c r="G77" s="181">
        <v>51</v>
      </c>
      <c r="H77" s="202">
        <v>49</v>
      </c>
      <c r="I77" s="181">
        <v>19</v>
      </c>
      <c r="J77" s="202">
        <v>21</v>
      </c>
      <c r="K77" s="191"/>
    </row>
    <row r="78" spans="1:11" x14ac:dyDescent="0.25">
      <c r="A78" s="118" t="s">
        <v>83</v>
      </c>
      <c r="B78" s="119" t="s">
        <v>86</v>
      </c>
      <c r="C78" s="119"/>
      <c r="D78" s="119"/>
      <c r="E78" s="181">
        <f t="shared" si="18"/>
        <v>10</v>
      </c>
      <c r="F78" s="202">
        <f t="shared" si="19"/>
        <v>8</v>
      </c>
      <c r="G78" s="181">
        <v>9</v>
      </c>
      <c r="H78" s="202">
        <v>8</v>
      </c>
      <c r="I78" s="181">
        <v>1</v>
      </c>
      <c r="J78" s="202">
        <v>0</v>
      </c>
      <c r="K78" s="191"/>
    </row>
    <row r="79" spans="1:11" x14ac:dyDescent="0.25">
      <c r="A79" s="118" t="s">
        <v>83</v>
      </c>
      <c r="B79" s="119" t="s">
        <v>87</v>
      </c>
      <c r="C79" s="119"/>
      <c r="D79" s="119"/>
      <c r="E79" s="181">
        <f t="shared" si="18"/>
        <v>24</v>
      </c>
      <c r="F79" s="202">
        <f t="shared" si="19"/>
        <v>23</v>
      </c>
      <c r="G79" s="181">
        <v>14</v>
      </c>
      <c r="H79" s="202">
        <v>20</v>
      </c>
      <c r="I79" s="181">
        <v>10</v>
      </c>
      <c r="J79" s="202">
        <v>3</v>
      </c>
      <c r="K79" s="191"/>
    </row>
    <row r="80" spans="1:11" x14ac:dyDescent="0.25">
      <c r="A80" s="118" t="s">
        <v>83</v>
      </c>
      <c r="B80" s="119" t="s">
        <v>88</v>
      </c>
      <c r="C80" s="119"/>
      <c r="D80" s="119"/>
      <c r="E80" s="181">
        <f t="shared" si="18"/>
        <v>4</v>
      </c>
      <c r="F80" s="202">
        <f t="shared" si="19"/>
        <v>6</v>
      </c>
      <c r="G80" s="181">
        <v>3</v>
      </c>
      <c r="H80" s="202">
        <v>4</v>
      </c>
      <c r="I80" s="181">
        <v>1</v>
      </c>
      <c r="J80" s="202">
        <v>2</v>
      </c>
      <c r="K80" s="191"/>
    </row>
    <row r="81" spans="1:11" x14ac:dyDescent="0.25">
      <c r="A81" s="118" t="s">
        <v>83</v>
      </c>
      <c r="B81" s="119" t="s">
        <v>89</v>
      </c>
      <c r="C81" s="119"/>
      <c r="D81" s="119"/>
      <c r="E81" s="181">
        <f t="shared" si="18"/>
        <v>36</v>
      </c>
      <c r="F81" s="202">
        <f t="shared" si="19"/>
        <v>25</v>
      </c>
      <c r="G81" s="181">
        <v>29</v>
      </c>
      <c r="H81" s="202">
        <v>22</v>
      </c>
      <c r="I81" s="181">
        <v>7</v>
      </c>
      <c r="J81" s="202">
        <v>3</v>
      </c>
      <c r="K81" s="191"/>
    </row>
    <row r="82" spans="1:11" x14ac:dyDescent="0.25">
      <c r="A82" s="118" t="s">
        <v>83</v>
      </c>
      <c r="B82" s="119" t="s">
        <v>90</v>
      </c>
      <c r="C82" s="119"/>
      <c r="D82" s="119"/>
      <c r="E82" s="181">
        <f t="shared" si="18"/>
        <v>2</v>
      </c>
      <c r="F82" s="202">
        <f t="shared" si="19"/>
        <v>2</v>
      </c>
      <c r="G82" s="181">
        <v>2</v>
      </c>
      <c r="H82" s="202">
        <v>2</v>
      </c>
      <c r="I82" s="181">
        <v>0</v>
      </c>
      <c r="J82" s="202">
        <v>0</v>
      </c>
      <c r="K82" s="191"/>
    </row>
    <row r="83" spans="1:11" x14ac:dyDescent="0.25">
      <c r="A83" s="118" t="s">
        <v>83</v>
      </c>
      <c r="B83" s="119" t="s">
        <v>91</v>
      </c>
      <c r="C83" s="119"/>
      <c r="D83" s="119"/>
      <c r="E83" s="181">
        <f t="shared" si="18"/>
        <v>4</v>
      </c>
      <c r="F83" s="202">
        <f t="shared" si="19"/>
        <v>2</v>
      </c>
      <c r="G83" s="181">
        <v>4</v>
      </c>
      <c r="H83" s="202">
        <v>2</v>
      </c>
      <c r="I83" s="181">
        <v>0</v>
      </c>
      <c r="J83" s="202">
        <v>0</v>
      </c>
      <c r="K83" s="191"/>
    </row>
    <row r="84" spans="1:11" x14ac:dyDescent="0.25">
      <c r="A84" s="118" t="s">
        <v>83</v>
      </c>
      <c r="B84" s="119" t="s">
        <v>92</v>
      </c>
      <c r="C84" s="119"/>
      <c r="D84" s="119"/>
      <c r="E84" s="181">
        <f t="shared" si="18"/>
        <v>4</v>
      </c>
      <c r="F84" s="202">
        <f t="shared" si="19"/>
        <v>7</v>
      </c>
      <c r="G84" s="181">
        <v>3</v>
      </c>
      <c r="H84" s="202">
        <v>6</v>
      </c>
      <c r="I84" s="181">
        <v>1</v>
      </c>
      <c r="J84" s="202">
        <v>1</v>
      </c>
      <c r="K84" s="191"/>
    </row>
    <row r="85" spans="1:11" ht="15.75" thickBot="1" x14ac:dyDescent="0.3">
      <c r="A85" s="164" t="s">
        <v>83</v>
      </c>
      <c r="B85" s="152" t="s">
        <v>93</v>
      </c>
      <c r="C85" s="152"/>
      <c r="D85" s="152"/>
      <c r="E85" s="187">
        <f t="shared" si="18"/>
        <v>0</v>
      </c>
      <c r="F85" s="203">
        <f t="shared" si="19"/>
        <v>0</v>
      </c>
      <c r="G85" s="187">
        <f>IFERROR(VLOOKUP($B85,'[1]Num 4A'!$G$3:$J$164,2,FALSE),0)</f>
        <v>0</v>
      </c>
      <c r="H85" s="203">
        <v>0</v>
      </c>
      <c r="I85" s="187">
        <v>0</v>
      </c>
      <c r="J85" s="203">
        <v>0</v>
      </c>
      <c r="K85" s="193"/>
    </row>
    <row r="86" spans="1:11" ht="15.75" thickBot="1" x14ac:dyDescent="0.3">
      <c r="A86" s="415" t="s">
        <v>207</v>
      </c>
      <c r="B86" s="416"/>
      <c r="C86" s="161">
        <f>D86/Metas!K11</f>
        <v>1.1017214397496087</v>
      </c>
      <c r="D86" s="162">
        <f>E86/K86</f>
        <v>0.27543035993740217</v>
      </c>
      <c r="E86" s="195">
        <f t="shared" ref="E86:J86" si="20">SUM(E76:E85)</f>
        <v>352</v>
      </c>
      <c r="F86" s="204">
        <f t="shared" si="20"/>
        <v>284</v>
      </c>
      <c r="G86" s="195">
        <f t="shared" si="20"/>
        <v>272</v>
      </c>
      <c r="H86" s="204">
        <f t="shared" si="20"/>
        <v>231</v>
      </c>
      <c r="I86" s="195">
        <f t="shared" si="20"/>
        <v>80</v>
      </c>
      <c r="J86" s="204">
        <f t="shared" si="20"/>
        <v>53</v>
      </c>
      <c r="K86" s="196">
        <v>1278</v>
      </c>
    </row>
    <row r="87" spans="1:11" x14ac:dyDescent="0.25">
      <c r="A87" s="155" t="s">
        <v>94</v>
      </c>
      <c r="B87" s="156" t="s">
        <v>95</v>
      </c>
      <c r="C87" s="156"/>
      <c r="D87" s="156"/>
      <c r="E87" s="185">
        <f t="shared" ref="E87:E91" si="21">G87+I87</f>
        <v>57</v>
      </c>
      <c r="F87" s="205">
        <f t="shared" ref="F87:F91" si="22">H87+J87</f>
        <v>61</v>
      </c>
      <c r="G87" s="185">
        <v>48</v>
      </c>
      <c r="H87" s="205">
        <v>50</v>
      </c>
      <c r="I87" s="185">
        <v>9</v>
      </c>
      <c r="J87" s="205">
        <v>11</v>
      </c>
      <c r="K87" s="194"/>
    </row>
    <row r="88" spans="1:11" x14ac:dyDescent="0.25">
      <c r="A88" s="118" t="s">
        <v>94</v>
      </c>
      <c r="B88" s="119" t="s">
        <v>96</v>
      </c>
      <c r="C88" s="119"/>
      <c r="D88" s="119"/>
      <c r="E88" s="181">
        <f t="shared" si="21"/>
        <v>25</v>
      </c>
      <c r="F88" s="202">
        <f t="shared" si="22"/>
        <v>25</v>
      </c>
      <c r="G88" s="181">
        <v>17</v>
      </c>
      <c r="H88" s="202">
        <v>18</v>
      </c>
      <c r="I88" s="181">
        <v>8</v>
      </c>
      <c r="J88" s="202">
        <v>7</v>
      </c>
      <c r="K88" s="191"/>
    </row>
    <row r="89" spans="1:11" x14ac:dyDescent="0.25">
      <c r="A89" s="118" t="s">
        <v>94</v>
      </c>
      <c r="B89" s="119" t="s">
        <v>97</v>
      </c>
      <c r="C89" s="119"/>
      <c r="D89" s="119"/>
      <c r="E89" s="181">
        <f t="shared" si="21"/>
        <v>154</v>
      </c>
      <c r="F89" s="202">
        <f t="shared" si="22"/>
        <v>154</v>
      </c>
      <c r="G89" s="181">
        <v>134</v>
      </c>
      <c r="H89" s="202">
        <v>133</v>
      </c>
      <c r="I89" s="181">
        <v>20</v>
      </c>
      <c r="J89" s="202">
        <v>21</v>
      </c>
      <c r="K89" s="191"/>
    </row>
    <row r="90" spans="1:11" x14ac:dyDescent="0.25">
      <c r="A90" s="118" t="s">
        <v>94</v>
      </c>
      <c r="B90" s="119" t="s">
        <v>98</v>
      </c>
      <c r="C90" s="119"/>
      <c r="D90" s="119"/>
      <c r="E90" s="181">
        <f t="shared" si="21"/>
        <v>9</v>
      </c>
      <c r="F90" s="202">
        <f t="shared" si="22"/>
        <v>10</v>
      </c>
      <c r="G90" s="181">
        <v>9</v>
      </c>
      <c r="H90" s="202">
        <v>8</v>
      </c>
      <c r="I90" s="181">
        <v>0</v>
      </c>
      <c r="J90" s="202">
        <v>2</v>
      </c>
      <c r="K90" s="191"/>
    </row>
    <row r="91" spans="1:11" ht="15.75" thickBot="1" x14ac:dyDescent="0.3">
      <c r="A91" s="164" t="s">
        <v>94</v>
      </c>
      <c r="B91" s="152" t="s">
        <v>99</v>
      </c>
      <c r="C91" s="152"/>
      <c r="D91" s="152"/>
      <c r="E91" s="187">
        <f t="shared" si="21"/>
        <v>19</v>
      </c>
      <c r="F91" s="203">
        <f t="shared" si="22"/>
        <v>24</v>
      </c>
      <c r="G91" s="187">
        <v>14</v>
      </c>
      <c r="H91" s="203">
        <v>17</v>
      </c>
      <c r="I91" s="187">
        <v>5</v>
      </c>
      <c r="J91" s="203">
        <v>7</v>
      </c>
      <c r="K91" s="193"/>
    </row>
    <row r="92" spans="1:11" ht="15.75" thickBot="1" x14ac:dyDescent="0.3">
      <c r="A92" s="415" t="s">
        <v>208</v>
      </c>
      <c r="B92" s="416"/>
      <c r="C92" s="161">
        <f>D92/Metas!K12</f>
        <v>1.1060834590246353</v>
      </c>
      <c r="D92" s="162">
        <f>E92/K92</f>
        <v>0.29864253393665158</v>
      </c>
      <c r="E92" s="195">
        <f t="shared" ref="E92:J92" si="23">SUM(E87:E91)</f>
        <v>264</v>
      </c>
      <c r="F92" s="204">
        <f t="shared" si="23"/>
        <v>274</v>
      </c>
      <c r="G92" s="195">
        <f t="shared" si="23"/>
        <v>222</v>
      </c>
      <c r="H92" s="204">
        <f t="shared" si="23"/>
        <v>226</v>
      </c>
      <c r="I92" s="195">
        <f t="shared" si="23"/>
        <v>42</v>
      </c>
      <c r="J92" s="204">
        <f t="shared" si="23"/>
        <v>48</v>
      </c>
      <c r="K92" s="196">
        <v>884</v>
      </c>
    </row>
    <row r="93" spans="1:11" x14ac:dyDescent="0.25">
      <c r="A93" s="155" t="s">
        <v>100</v>
      </c>
      <c r="B93" s="156" t="s">
        <v>101</v>
      </c>
      <c r="C93" s="156"/>
      <c r="D93" s="156"/>
      <c r="E93" s="185">
        <f t="shared" ref="E93:E102" si="24">G93+I93</f>
        <v>21</v>
      </c>
      <c r="F93" s="205">
        <f t="shared" ref="F93:F102" si="25">H93+J93</f>
        <v>21</v>
      </c>
      <c r="G93" s="185">
        <v>20</v>
      </c>
      <c r="H93" s="205">
        <v>16</v>
      </c>
      <c r="I93" s="185">
        <v>1</v>
      </c>
      <c r="J93" s="205">
        <v>5</v>
      </c>
      <c r="K93" s="194"/>
    </row>
    <row r="94" spans="1:11" x14ac:dyDescent="0.25">
      <c r="A94" s="118" t="s">
        <v>100</v>
      </c>
      <c r="B94" s="119" t="s">
        <v>102</v>
      </c>
      <c r="C94" s="119"/>
      <c r="D94" s="119"/>
      <c r="E94" s="181">
        <f t="shared" si="24"/>
        <v>85</v>
      </c>
      <c r="F94" s="202">
        <f t="shared" si="25"/>
        <v>80</v>
      </c>
      <c r="G94" s="181">
        <v>76</v>
      </c>
      <c r="H94" s="202">
        <v>68</v>
      </c>
      <c r="I94" s="181">
        <v>9</v>
      </c>
      <c r="J94" s="202">
        <v>12</v>
      </c>
      <c r="K94" s="191"/>
    </row>
    <row r="95" spans="1:11" x14ac:dyDescent="0.25">
      <c r="A95" s="118" t="s">
        <v>100</v>
      </c>
      <c r="B95" s="119" t="s">
        <v>103</v>
      </c>
      <c r="C95" s="119"/>
      <c r="D95" s="119"/>
      <c r="E95" s="181">
        <f t="shared" si="24"/>
        <v>15</v>
      </c>
      <c r="F95" s="202">
        <f t="shared" si="25"/>
        <v>10</v>
      </c>
      <c r="G95" s="181">
        <v>15</v>
      </c>
      <c r="H95" s="202">
        <v>10</v>
      </c>
      <c r="I95" s="181">
        <v>0</v>
      </c>
      <c r="J95" s="202">
        <v>0</v>
      </c>
      <c r="K95" s="191"/>
    </row>
    <row r="96" spans="1:11" x14ac:dyDescent="0.25">
      <c r="A96" s="118" t="s">
        <v>100</v>
      </c>
      <c r="B96" s="119" t="s">
        <v>358</v>
      </c>
      <c r="C96" s="119"/>
      <c r="D96" s="119"/>
      <c r="E96" s="181">
        <f t="shared" si="24"/>
        <v>74</v>
      </c>
      <c r="F96" s="202">
        <f t="shared" si="25"/>
        <v>47</v>
      </c>
      <c r="G96" s="367">
        <v>63</v>
      </c>
      <c r="H96" s="202">
        <v>37</v>
      </c>
      <c r="I96" s="181">
        <v>11</v>
      </c>
      <c r="J96" s="202">
        <v>10</v>
      </c>
      <c r="K96" s="191"/>
    </row>
    <row r="97" spans="1:11" x14ac:dyDescent="0.25">
      <c r="A97" s="118" t="s">
        <v>100</v>
      </c>
      <c r="B97" s="119" t="s">
        <v>104</v>
      </c>
      <c r="C97" s="119"/>
      <c r="D97" s="119"/>
      <c r="E97" s="181">
        <f t="shared" si="24"/>
        <v>46</v>
      </c>
      <c r="F97" s="202">
        <f t="shared" si="25"/>
        <v>40</v>
      </c>
      <c r="G97" s="181">
        <v>43</v>
      </c>
      <c r="H97" s="202">
        <v>37</v>
      </c>
      <c r="I97" s="181">
        <v>3</v>
      </c>
      <c r="J97" s="202">
        <v>3</v>
      </c>
      <c r="K97" s="191"/>
    </row>
    <row r="98" spans="1:11" x14ac:dyDescent="0.25">
      <c r="A98" s="118" t="s">
        <v>100</v>
      </c>
      <c r="B98" s="119" t="s">
        <v>105</v>
      </c>
      <c r="C98" s="119"/>
      <c r="D98" s="119"/>
      <c r="E98" s="181">
        <f t="shared" si="24"/>
        <v>16</v>
      </c>
      <c r="F98" s="202">
        <f t="shared" si="25"/>
        <v>16</v>
      </c>
      <c r="G98" s="181">
        <v>12</v>
      </c>
      <c r="H98" s="202">
        <v>11</v>
      </c>
      <c r="I98" s="181">
        <v>4</v>
      </c>
      <c r="J98" s="202">
        <v>5</v>
      </c>
      <c r="K98" s="191"/>
    </row>
    <row r="99" spans="1:11" x14ac:dyDescent="0.25">
      <c r="A99" s="118" t="s">
        <v>100</v>
      </c>
      <c r="B99" s="119" t="s">
        <v>106</v>
      </c>
      <c r="C99" s="119"/>
      <c r="D99" s="119"/>
      <c r="E99" s="181">
        <f t="shared" si="24"/>
        <v>127</v>
      </c>
      <c r="F99" s="202">
        <f t="shared" si="25"/>
        <v>108</v>
      </c>
      <c r="G99" s="181">
        <v>105</v>
      </c>
      <c r="H99" s="202">
        <v>85</v>
      </c>
      <c r="I99" s="181">
        <v>22</v>
      </c>
      <c r="J99" s="202">
        <v>23</v>
      </c>
      <c r="K99" s="191"/>
    </row>
    <row r="100" spans="1:11" x14ac:dyDescent="0.25">
      <c r="A100" s="118" t="s">
        <v>100</v>
      </c>
      <c r="B100" s="119" t="s">
        <v>107</v>
      </c>
      <c r="C100" s="119"/>
      <c r="D100" s="119"/>
      <c r="E100" s="181">
        <f t="shared" si="24"/>
        <v>125</v>
      </c>
      <c r="F100" s="202">
        <f t="shared" si="25"/>
        <v>108</v>
      </c>
      <c r="G100" s="181">
        <v>109</v>
      </c>
      <c r="H100" s="202">
        <v>92</v>
      </c>
      <c r="I100" s="181">
        <v>16</v>
      </c>
      <c r="J100" s="202">
        <v>16</v>
      </c>
      <c r="K100" s="191"/>
    </row>
    <row r="101" spans="1:11" x14ac:dyDescent="0.25">
      <c r="A101" s="118" t="s">
        <v>100</v>
      </c>
      <c r="B101" s="119" t="s">
        <v>108</v>
      </c>
      <c r="C101" s="119"/>
      <c r="D101" s="119"/>
      <c r="E101" s="181">
        <f t="shared" si="24"/>
        <v>17</v>
      </c>
      <c r="F101" s="202">
        <f t="shared" si="25"/>
        <v>16</v>
      </c>
      <c r="G101" s="181">
        <v>16</v>
      </c>
      <c r="H101" s="202">
        <v>16</v>
      </c>
      <c r="I101" s="181">
        <v>1</v>
      </c>
      <c r="J101" s="202">
        <v>0</v>
      </c>
      <c r="K101" s="191"/>
    </row>
    <row r="102" spans="1:11" ht="15.75" thickBot="1" x14ac:dyDescent="0.3">
      <c r="A102" s="164" t="s">
        <v>100</v>
      </c>
      <c r="B102" s="152" t="s">
        <v>109</v>
      </c>
      <c r="C102" s="152"/>
      <c r="D102" s="152"/>
      <c r="E102" s="187">
        <f t="shared" si="24"/>
        <v>76</v>
      </c>
      <c r="F102" s="203">
        <f t="shared" si="25"/>
        <v>64</v>
      </c>
      <c r="G102" s="187">
        <v>64</v>
      </c>
      <c r="H102" s="203">
        <v>51</v>
      </c>
      <c r="I102" s="187">
        <v>12</v>
      </c>
      <c r="J102" s="203">
        <v>13</v>
      </c>
      <c r="K102" s="193"/>
    </row>
    <row r="103" spans="1:11" ht="15.75" thickBot="1" x14ac:dyDescent="0.3">
      <c r="A103" s="415" t="s">
        <v>209</v>
      </c>
      <c r="B103" s="416"/>
      <c r="C103" s="161">
        <f>D103/Metas!K13</f>
        <v>1.4589695118995685</v>
      </c>
      <c r="D103" s="162">
        <f>E103/K103</f>
        <v>0.37933207309388783</v>
      </c>
      <c r="E103" s="195">
        <f t="shared" ref="E103:J103" si="26">SUM(E93:E102)</f>
        <v>602</v>
      </c>
      <c r="F103" s="204">
        <f t="shared" si="26"/>
        <v>510</v>
      </c>
      <c r="G103" s="195">
        <f t="shared" si="26"/>
        <v>523</v>
      </c>
      <c r="H103" s="204">
        <f t="shared" si="26"/>
        <v>423</v>
      </c>
      <c r="I103" s="195">
        <f t="shared" si="26"/>
        <v>79</v>
      </c>
      <c r="J103" s="204">
        <f t="shared" si="26"/>
        <v>87</v>
      </c>
      <c r="K103" s="196">
        <v>1587</v>
      </c>
    </row>
    <row r="104" spans="1:11" x14ac:dyDescent="0.25">
      <c r="A104" s="155" t="s">
        <v>110</v>
      </c>
      <c r="B104" s="156" t="s">
        <v>111</v>
      </c>
      <c r="C104" s="156"/>
      <c r="D104" s="156"/>
      <c r="E104" s="185">
        <f t="shared" ref="E104:E121" si="27">G104+I104</f>
        <v>237</v>
      </c>
      <c r="F104" s="205">
        <f t="shared" ref="F104:F121" si="28">H104+J104</f>
        <v>236</v>
      </c>
      <c r="G104" s="185">
        <v>237</v>
      </c>
      <c r="H104" s="205">
        <v>210</v>
      </c>
      <c r="I104" s="185">
        <v>0</v>
      </c>
      <c r="J104" s="205">
        <v>26</v>
      </c>
      <c r="K104" s="194"/>
    </row>
    <row r="105" spans="1:11" x14ac:dyDescent="0.25">
      <c r="A105" s="118" t="s">
        <v>110</v>
      </c>
      <c r="B105" s="119" t="s">
        <v>112</v>
      </c>
      <c r="C105" s="119"/>
      <c r="D105" s="119"/>
      <c r="E105" s="181">
        <f t="shared" si="27"/>
        <v>579</v>
      </c>
      <c r="F105" s="202">
        <f t="shared" si="28"/>
        <v>387</v>
      </c>
      <c r="G105" s="181">
        <v>483</v>
      </c>
      <c r="H105" s="202">
        <v>326</v>
      </c>
      <c r="I105" s="181">
        <v>96</v>
      </c>
      <c r="J105" s="202">
        <v>61</v>
      </c>
      <c r="K105" s="191"/>
    </row>
    <row r="106" spans="1:11" x14ac:dyDescent="0.25">
      <c r="A106" s="118" t="s">
        <v>110</v>
      </c>
      <c r="B106" s="119" t="s">
        <v>113</v>
      </c>
      <c r="C106" s="119"/>
      <c r="D106" s="119"/>
      <c r="E106" s="181">
        <f t="shared" si="27"/>
        <v>652</v>
      </c>
      <c r="F106" s="202">
        <f t="shared" si="28"/>
        <v>623</v>
      </c>
      <c r="G106" s="367">
        <v>508</v>
      </c>
      <c r="H106" s="202">
        <v>497</v>
      </c>
      <c r="I106" s="367">
        <v>144</v>
      </c>
      <c r="J106" s="202">
        <v>126</v>
      </c>
      <c r="K106" s="191"/>
    </row>
    <row r="107" spans="1:11" x14ac:dyDescent="0.25">
      <c r="A107" s="118" t="s">
        <v>110</v>
      </c>
      <c r="B107" s="119" t="s">
        <v>114</v>
      </c>
      <c r="C107" s="119"/>
      <c r="D107" s="119"/>
      <c r="E107" s="181">
        <f t="shared" si="27"/>
        <v>201</v>
      </c>
      <c r="F107" s="202">
        <f t="shared" si="28"/>
        <v>167</v>
      </c>
      <c r="G107" s="181">
        <v>162</v>
      </c>
      <c r="H107" s="202">
        <v>134</v>
      </c>
      <c r="I107" s="181">
        <v>39</v>
      </c>
      <c r="J107" s="202">
        <v>33</v>
      </c>
      <c r="K107" s="191"/>
    </row>
    <row r="108" spans="1:11" x14ac:dyDescent="0.25">
      <c r="A108" s="118" t="s">
        <v>110</v>
      </c>
      <c r="B108" s="119" t="s">
        <v>115</v>
      </c>
      <c r="C108" s="119"/>
      <c r="D108" s="119"/>
      <c r="E108" s="181">
        <f t="shared" si="27"/>
        <v>53</v>
      </c>
      <c r="F108" s="202">
        <f t="shared" si="28"/>
        <v>52</v>
      </c>
      <c r="G108" s="181">
        <v>41</v>
      </c>
      <c r="H108" s="202">
        <v>39</v>
      </c>
      <c r="I108" s="181">
        <v>12</v>
      </c>
      <c r="J108" s="202">
        <v>13</v>
      </c>
      <c r="K108" s="191"/>
    </row>
    <row r="109" spans="1:11" x14ac:dyDescent="0.25">
      <c r="A109" s="118" t="s">
        <v>110</v>
      </c>
      <c r="B109" s="119" t="s">
        <v>116</v>
      </c>
      <c r="C109" s="119"/>
      <c r="D109" s="119"/>
      <c r="E109" s="181">
        <f t="shared" si="27"/>
        <v>37</v>
      </c>
      <c r="F109" s="202">
        <f t="shared" si="28"/>
        <v>29</v>
      </c>
      <c r="G109" s="181">
        <v>37</v>
      </c>
      <c r="H109" s="202">
        <v>25</v>
      </c>
      <c r="I109" s="181">
        <v>0</v>
      </c>
      <c r="J109" s="202">
        <v>4</v>
      </c>
      <c r="K109" s="191"/>
    </row>
    <row r="110" spans="1:11" x14ac:dyDescent="0.25">
      <c r="A110" s="118" t="s">
        <v>110</v>
      </c>
      <c r="B110" s="119" t="s">
        <v>117</v>
      </c>
      <c r="C110" s="119"/>
      <c r="D110" s="119"/>
      <c r="E110" s="181">
        <f t="shared" si="27"/>
        <v>16</v>
      </c>
      <c r="F110" s="202">
        <f t="shared" si="28"/>
        <v>11</v>
      </c>
      <c r="G110" s="181">
        <v>16</v>
      </c>
      <c r="H110" s="202">
        <v>7</v>
      </c>
      <c r="I110" s="181">
        <v>0</v>
      </c>
      <c r="J110" s="202">
        <v>4</v>
      </c>
      <c r="K110" s="191"/>
    </row>
    <row r="111" spans="1:11" x14ac:dyDescent="0.25">
      <c r="A111" s="118" t="s">
        <v>110</v>
      </c>
      <c r="B111" s="119" t="s">
        <v>118</v>
      </c>
      <c r="C111" s="119"/>
      <c r="D111" s="119"/>
      <c r="E111" s="181">
        <f t="shared" si="27"/>
        <v>30</v>
      </c>
      <c r="F111" s="202">
        <f t="shared" si="28"/>
        <v>24</v>
      </c>
      <c r="G111" s="367">
        <v>24</v>
      </c>
      <c r="H111" s="202">
        <v>18</v>
      </c>
      <c r="I111" s="367">
        <v>6</v>
      </c>
      <c r="J111" s="202">
        <v>6</v>
      </c>
      <c r="K111" s="191"/>
    </row>
    <row r="112" spans="1:11" x14ac:dyDescent="0.25">
      <c r="A112" s="118" t="s">
        <v>110</v>
      </c>
      <c r="B112" s="119" t="s">
        <v>119</v>
      </c>
      <c r="C112" s="119"/>
      <c r="D112" s="119"/>
      <c r="E112" s="181">
        <f t="shared" si="27"/>
        <v>9</v>
      </c>
      <c r="F112" s="202">
        <f t="shared" si="28"/>
        <v>7</v>
      </c>
      <c r="G112" s="181">
        <v>6</v>
      </c>
      <c r="H112" s="202">
        <v>6</v>
      </c>
      <c r="I112" s="181">
        <v>3</v>
      </c>
      <c r="J112" s="202">
        <v>1</v>
      </c>
      <c r="K112" s="191"/>
    </row>
    <row r="113" spans="1:11" x14ac:dyDescent="0.25">
      <c r="A113" s="118" t="s">
        <v>110</v>
      </c>
      <c r="B113" s="119" t="s">
        <v>120</v>
      </c>
      <c r="C113" s="119"/>
      <c r="D113" s="119"/>
      <c r="E113" s="181">
        <f t="shared" si="27"/>
        <v>32</v>
      </c>
      <c r="F113" s="202">
        <f t="shared" si="28"/>
        <v>26</v>
      </c>
      <c r="G113" s="181">
        <v>25</v>
      </c>
      <c r="H113" s="202">
        <v>23</v>
      </c>
      <c r="I113" s="181">
        <v>7</v>
      </c>
      <c r="J113" s="202">
        <v>3</v>
      </c>
      <c r="K113" s="191"/>
    </row>
    <row r="114" spans="1:11" x14ac:dyDescent="0.25">
      <c r="A114" s="118" t="s">
        <v>110</v>
      </c>
      <c r="B114" s="119" t="s">
        <v>121</v>
      </c>
      <c r="C114" s="119"/>
      <c r="D114" s="119"/>
      <c r="E114" s="181">
        <f t="shared" si="27"/>
        <v>10</v>
      </c>
      <c r="F114" s="202">
        <f t="shared" si="28"/>
        <v>9</v>
      </c>
      <c r="G114" s="181">
        <v>9</v>
      </c>
      <c r="H114" s="202">
        <v>7</v>
      </c>
      <c r="I114" s="181">
        <v>1</v>
      </c>
      <c r="J114" s="202">
        <v>2</v>
      </c>
      <c r="K114" s="191"/>
    </row>
    <row r="115" spans="1:11" x14ac:dyDescent="0.25">
      <c r="A115" s="118" t="s">
        <v>110</v>
      </c>
      <c r="B115" s="119" t="s">
        <v>122</v>
      </c>
      <c r="C115" s="119"/>
      <c r="D115" s="119"/>
      <c r="E115" s="181">
        <f t="shared" si="27"/>
        <v>52</v>
      </c>
      <c r="F115" s="202">
        <f t="shared" si="28"/>
        <v>41</v>
      </c>
      <c r="G115" s="181">
        <v>44</v>
      </c>
      <c r="H115" s="202">
        <v>36</v>
      </c>
      <c r="I115" s="181">
        <v>8</v>
      </c>
      <c r="J115" s="202">
        <v>5</v>
      </c>
      <c r="K115" s="191"/>
    </row>
    <row r="116" spans="1:11" x14ac:dyDescent="0.25">
      <c r="A116" s="118" t="s">
        <v>110</v>
      </c>
      <c r="B116" s="119" t="s">
        <v>123</v>
      </c>
      <c r="C116" s="119"/>
      <c r="D116" s="119"/>
      <c r="E116" s="181">
        <f t="shared" si="27"/>
        <v>42</v>
      </c>
      <c r="F116" s="202">
        <f t="shared" si="28"/>
        <v>18</v>
      </c>
      <c r="G116" s="181">
        <v>38</v>
      </c>
      <c r="H116" s="202">
        <v>18</v>
      </c>
      <c r="I116" s="181">
        <v>4</v>
      </c>
      <c r="J116" s="202">
        <v>0</v>
      </c>
      <c r="K116" s="191"/>
    </row>
    <row r="117" spans="1:11" x14ac:dyDescent="0.25">
      <c r="A117" s="118" t="s">
        <v>110</v>
      </c>
      <c r="B117" s="119" t="s">
        <v>124</v>
      </c>
      <c r="C117" s="119"/>
      <c r="D117" s="119"/>
      <c r="E117" s="181">
        <f t="shared" si="27"/>
        <v>121</v>
      </c>
      <c r="F117" s="202">
        <f t="shared" si="28"/>
        <v>115</v>
      </c>
      <c r="G117" s="181">
        <v>111</v>
      </c>
      <c r="H117" s="202">
        <v>98</v>
      </c>
      <c r="I117" s="181">
        <v>10</v>
      </c>
      <c r="J117" s="202">
        <v>17</v>
      </c>
      <c r="K117" s="191"/>
    </row>
    <row r="118" spans="1:11" x14ac:dyDescent="0.25">
      <c r="A118" s="118" t="s">
        <v>110</v>
      </c>
      <c r="B118" s="119" t="s">
        <v>125</v>
      </c>
      <c r="C118" s="119"/>
      <c r="D118" s="119"/>
      <c r="E118" s="181">
        <f t="shared" si="27"/>
        <v>163</v>
      </c>
      <c r="F118" s="202">
        <f t="shared" si="28"/>
        <v>139</v>
      </c>
      <c r="G118" s="181">
        <v>104</v>
      </c>
      <c r="H118" s="202">
        <v>91</v>
      </c>
      <c r="I118" s="181">
        <v>59</v>
      </c>
      <c r="J118" s="202">
        <v>48</v>
      </c>
      <c r="K118" s="191"/>
    </row>
    <row r="119" spans="1:11" x14ac:dyDescent="0.25">
      <c r="A119" s="118" t="s">
        <v>110</v>
      </c>
      <c r="B119" s="119" t="s">
        <v>126</v>
      </c>
      <c r="C119" s="119"/>
      <c r="D119" s="119"/>
      <c r="E119" s="181">
        <f t="shared" si="27"/>
        <v>93</v>
      </c>
      <c r="F119" s="202">
        <f t="shared" si="28"/>
        <v>55</v>
      </c>
      <c r="G119" s="181">
        <v>74</v>
      </c>
      <c r="H119" s="202">
        <v>55</v>
      </c>
      <c r="I119" s="181">
        <v>19</v>
      </c>
      <c r="J119" s="202">
        <v>0</v>
      </c>
      <c r="K119" s="191"/>
    </row>
    <row r="120" spans="1:11" x14ac:dyDescent="0.25">
      <c r="A120" s="118" t="s">
        <v>110</v>
      </c>
      <c r="B120" s="119" t="s">
        <v>127</v>
      </c>
      <c r="C120" s="119"/>
      <c r="D120" s="119"/>
      <c r="E120" s="181">
        <f t="shared" si="27"/>
        <v>89</v>
      </c>
      <c r="F120" s="202">
        <f t="shared" si="28"/>
        <v>79</v>
      </c>
      <c r="G120" s="367">
        <v>70</v>
      </c>
      <c r="H120" s="202">
        <v>61</v>
      </c>
      <c r="I120" s="367">
        <v>19</v>
      </c>
      <c r="J120" s="202">
        <v>18</v>
      </c>
      <c r="K120" s="191"/>
    </row>
    <row r="121" spans="1:11" ht="15.75" thickBot="1" x14ac:dyDescent="0.3">
      <c r="A121" s="164" t="s">
        <v>110</v>
      </c>
      <c r="B121" s="152" t="s">
        <v>225</v>
      </c>
      <c r="C121" s="152"/>
      <c r="D121" s="152"/>
      <c r="E121" s="187">
        <f t="shared" si="27"/>
        <v>289</v>
      </c>
      <c r="F121" s="203">
        <f t="shared" si="28"/>
        <v>269</v>
      </c>
      <c r="G121" s="187">
        <v>221</v>
      </c>
      <c r="H121" s="203">
        <v>207</v>
      </c>
      <c r="I121" s="187">
        <v>68</v>
      </c>
      <c r="J121" s="203">
        <v>62</v>
      </c>
      <c r="K121" s="193"/>
    </row>
    <row r="122" spans="1:11" ht="15.75" thickBot="1" x14ac:dyDescent="0.3">
      <c r="A122" s="415" t="s">
        <v>210</v>
      </c>
      <c r="B122" s="416"/>
      <c r="C122" s="161">
        <f>D122/Metas!K14</f>
        <v>1.1370323665405631</v>
      </c>
      <c r="D122" s="162">
        <f>E122/K122</f>
        <v>0.22740647330811264</v>
      </c>
      <c r="E122" s="195">
        <f t="shared" ref="E122:J122" si="29">SUM(E104:E121)</f>
        <v>2705</v>
      </c>
      <c r="F122" s="204">
        <f t="shared" si="29"/>
        <v>2287</v>
      </c>
      <c r="G122" s="195">
        <f t="shared" si="29"/>
        <v>2210</v>
      </c>
      <c r="H122" s="204">
        <f t="shared" si="29"/>
        <v>1858</v>
      </c>
      <c r="I122" s="195">
        <f t="shared" si="29"/>
        <v>495</v>
      </c>
      <c r="J122" s="204">
        <f t="shared" si="29"/>
        <v>429</v>
      </c>
      <c r="K122" s="196">
        <v>11895</v>
      </c>
    </row>
    <row r="123" spans="1:11" x14ac:dyDescent="0.25">
      <c r="A123" s="155" t="s">
        <v>128</v>
      </c>
      <c r="B123" s="156" t="s">
        <v>129</v>
      </c>
      <c r="C123" s="156"/>
      <c r="D123" s="156"/>
      <c r="E123" s="185">
        <f t="shared" ref="E123:E134" si="30">G123+I123</f>
        <v>8</v>
      </c>
      <c r="F123" s="205">
        <f t="shared" ref="F123:F134" si="31">H123+J123</f>
        <v>8</v>
      </c>
      <c r="G123" s="369">
        <v>5</v>
      </c>
      <c r="H123" s="205">
        <v>5</v>
      </c>
      <c r="I123" s="369">
        <v>3</v>
      </c>
      <c r="J123" s="205">
        <v>3</v>
      </c>
      <c r="K123" s="194"/>
    </row>
    <row r="124" spans="1:11" x14ac:dyDescent="0.25">
      <c r="A124" s="118" t="s">
        <v>128</v>
      </c>
      <c r="B124" s="119" t="s">
        <v>130</v>
      </c>
      <c r="C124" s="119"/>
      <c r="D124" s="119"/>
      <c r="E124" s="181">
        <f t="shared" si="30"/>
        <v>16</v>
      </c>
      <c r="F124" s="202">
        <f t="shared" si="31"/>
        <v>16</v>
      </c>
      <c r="G124" s="181">
        <v>12</v>
      </c>
      <c r="H124" s="202">
        <v>11</v>
      </c>
      <c r="I124" s="181">
        <v>4</v>
      </c>
      <c r="J124" s="202">
        <v>5</v>
      </c>
      <c r="K124" s="191"/>
    </row>
    <row r="125" spans="1:11" x14ac:dyDescent="0.25">
      <c r="A125" s="118" t="s">
        <v>128</v>
      </c>
      <c r="B125" s="119" t="s">
        <v>131</v>
      </c>
      <c r="C125" s="119"/>
      <c r="D125" s="119"/>
      <c r="E125" s="181">
        <f t="shared" si="30"/>
        <v>24</v>
      </c>
      <c r="F125" s="202">
        <f t="shared" si="31"/>
        <v>25</v>
      </c>
      <c r="G125" s="181">
        <v>17</v>
      </c>
      <c r="H125" s="202">
        <v>19</v>
      </c>
      <c r="I125" s="181">
        <v>7</v>
      </c>
      <c r="J125" s="202">
        <v>6</v>
      </c>
      <c r="K125" s="191"/>
    </row>
    <row r="126" spans="1:11" x14ac:dyDescent="0.25">
      <c r="A126" s="118" t="s">
        <v>128</v>
      </c>
      <c r="B126" s="119" t="s">
        <v>132</v>
      </c>
      <c r="C126" s="119"/>
      <c r="D126" s="119"/>
      <c r="E126" s="181">
        <f t="shared" si="30"/>
        <v>25</v>
      </c>
      <c r="F126" s="202">
        <f t="shared" si="31"/>
        <v>28</v>
      </c>
      <c r="G126" s="181">
        <v>25</v>
      </c>
      <c r="H126" s="202">
        <v>22</v>
      </c>
      <c r="I126" s="181">
        <v>0</v>
      </c>
      <c r="J126" s="202">
        <v>6</v>
      </c>
      <c r="K126" s="191"/>
    </row>
    <row r="127" spans="1:11" x14ac:dyDescent="0.25">
      <c r="A127" s="118" t="s">
        <v>128</v>
      </c>
      <c r="B127" s="119" t="s">
        <v>133</v>
      </c>
      <c r="C127" s="119"/>
      <c r="D127" s="119"/>
      <c r="E127" s="181">
        <f t="shared" si="30"/>
        <v>37</v>
      </c>
      <c r="F127" s="202">
        <f t="shared" si="31"/>
        <v>33</v>
      </c>
      <c r="G127" s="181">
        <v>32</v>
      </c>
      <c r="H127" s="202">
        <v>28</v>
      </c>
      <c r="I127" s="181">
        <v>5</v>
      </c>
      <c r="J127" s="202">
        <v>5</v>
      </c>
      <c r="K127" s="191"/>
    </row>
    <row r="128" spans="1:11" x14ac:dyDescent="0.25">
      <c r="A128" s="118" t="s">
        <v>128</v>
      </c>
      <c r="B128" s="119" t="s">
        <v>134</v>
      </c>
      <c r="C128" s="119"/>
      <c r="D128" s="119"/>
      <c r="E128" s="181">
        <f t="shared" si="30"/>
        <v>14</v>
      </c>
      <c r="F128" s="202">
        <f t="shared" si="31"/>
        <v>13</v>
      </c>
      <c r="G128" s="181">
        <v>11</v>
      </c>
      <c r="H128" s="202">
        <v>11</v>
      </c>
      <c r="I128" s="181">
        <v>3</v>
      </c>
      <c r="J128" s="202">
        <v>2</v>
      </c>
      <c r="K128" s="191"/>
    </row>
    <row r="129" spans="1:11" x14ac:dyDescent="0.25">
      <c r="A129" s="118" t="s">
        <v>128</v>
      </c>
      <c r="B129" s="119" t="s">
        <v>135</v>
      </c>
      <c r="C129" s="119"/>
      <c r="D129" s="119"/>
      <c r="E129" s="181">
        <f t="shared" si="30"/>
        <v>18</v>
      </c>
      <c r="F129" s="202">
        <f t="shared" si="31"/>
        <v>18</v>
      </c>
      <c r="G129" s="181">
        <v>11</v>
      </c>
      <c r="H129" s="202">
        <v>12</v>
      </c>
      <c r="I129" s="181">
        <v>7</v>
      </c>
      <c r="J129" s="202">
        <v>6</v>
      </c>
      <c r="K129" s="191"/>
    </row>
    <row r="130" spans="1:11" x14ac:dyDescent="0.25">
      <c r="A130" s="118" t="s">
        <v>128</v>
      </c>
      <c r="B130" s="119" t="s">
        <v>136</v>
      </c>
      <c r="C130" s="119"/>
      <c r="D130" s="119"/>
      <c r="E130" s="181">
        <f t="shared" si="30"/>
        <v>26</v>
      </c>
      <c r="F130" s="202">
        <f t="shared" si="31"/>
        <v>35</v>
      </c>
      <c r="G130" s="367">
        <v>24</v>
      </c>
      <c r="H130" s="202">
        <v>30</v>
      </c>
      <c r="I130" s="367">
        <v>2</v>
      </c>
      <c r="J130" s="202">
        <v>5</v>
      </c>
      <c r="K130" s="191"/>
    </row>
    <row r="131" spans="1:11" x14ac:dyDescent="0.25">
      <c r="A131" s="118" t="s">
        <v>128</v>
      </c>
      <c r="B131" s="119" t="s">
        <v>137</v>
      </c>
      <c r="C131" s="119"/>
      <c r="D131" s="119"/>
      <c r="E131" s="181">
        <f t="shared" si="30"/>
        <v>17</v>
      </c>
      <c r="F131" s="202">
        <f t="shared" si="31"/>
        <v>6</v>
      </c>
      <c r="G131" s="181">
        <v>17</v>
      </c>
      <c r="H131" s="202">
        <v>5</v>
      </c>
      <c r="I131" s="181">
        <v>0</v>
      </c>
      <c r="J131" s="202">
        <v>1</v>
      </c>
      <c r="K131" s="191"/>
    </row>
    <row r="132" spans="1:11" x14ac:dyDescent="0.25">
      <c r="A132" s="118" t="s">
        <v>128</v>
      </c>
      <c r="B132" s="119" t="s">
        <v>138</v>
      </c>
      <c r="C132" s="119"/>
      <c r="D132" s="119"/>
      <c r="E132" s="181">
        <f t="shared" si="30"/>
        <v>26</v>
      </c>
      <c r="F132" s="202">
        <f t="shared" si="31"/>
        <v>27</v>
      </c>
      <c r="G132" s="181">
        <v>21</v>
      </c>
      <c r="H132" s="202">
        <v>21</v>
      </c>
      <c r="I132" s="181">
        <v>5</v>
      </c>
      <c r="J132" s="202">
        <v>6</v>
      </c>
      <c r="K132" s="191"/>
    </row>
    <row r="133" spans="1:11" x14ac:dyDescent="0.25">
      <c r="A133" s="118" t="s">
        <v>128</v>
      </c>
      <c r="B133" s="119" t="s">
        <v>139</v>
      </c>
      <c r="C133" s="119"/>
      <c r="D133" s="119"/>
      <c r="E133" s="181">
        <f t="shared" si="30"/>
        <v>5</v>
      </c>
      <c r="F133" s="202">
        <f t="shared" si="31"/>
        <v>9</v>
      </c>
      <c r="G133" s="181">
        <v>5</v>
      </c>
      <c r="H133" s="202">
        <v>9</v>
      </c>
      <c r="I133" s="181">
        <v>0</v>
      </c>
      <c r="J133" s="202">
        <v>0</v>
      </c>
      <c r="K133" s="191"/>
    </row>
    <row r="134" spans="1:11" ht="15.75" thickBot="1" x14ac:dyDescent="0.3">
      <c r="A134" s="164" t="s">
        <v>128</v>
      </c>
      <c r="B134" s="152" t="s">
        <v>140</v>
      </c>
      <c r="C134" s="152"/>
      <c r="D134" s="152"/>
      <c r="E134" s="187">
        <f t="shared" si="30"/>
        <v>6</v>
      </c>
      <c r="F134" s="203">
        <f t="shared" si="31"/>
        <v>4</v>
      </c>
      <c r="G134" s="187">
        <v>6</v>
      </c>
      <c r="H134" s="203">
        <v>3</v>
      </c>
      <c r="I134" s="187">
        <v>0</v>
      </c>
      <c r="J134" s="203">
        <v>1</v>
      </c>
      <c r="K134" s="193"/>
    </row>
    <row r="135" spans="1:11" ht="15.75" thickBot="1" x14ac:dyDescent="0.3">
      <c r="A135" s="415" t="s">
        <v>211</v>
      </c>
      <c r="B135" s="416"/>
      <c r="C135" s="161">
        <f>D135/Metas!K15</f>
        <v>1.0525816699065951</v>
      </c>
      <c r="D135" s="162">
        <f>E135/K135</f>
        <v>0.24209378407851689</v>
      </c>
      <c r="E135" s="195">
        <f t="shared" ref="E135:J135" si="32">SUM(E123:E134)</f>
        <v>222</v>
      </c>
      <c r="F135" s="204">
        <f t="shared" si="32"/>
        <v>222</v>
      </c>
      <c r="G135" s="195">
        <f t="shared" si="32"/>
        <v>186</v>
      </c>
      <c r="H135" s="204">
        <f t="shared" si="32"/>
        <v>176</v>
      </c>
      <c r="I135" s="195">
        <f t="shared" si="32"/>
        <v>36</v>
      </c>
      <c r="J135" s="204">
        <f t="shared" si="32"/>
        <v>46</v>
      </c>
      <c r="K135" s="196">
        <v>917</v>
      </c>
    </row>
    <row r="136" spans="1:11" x14ac:dyDescent="0.25">
      <c r="A136" s="155" t="s">
        <v>141</v>
      </c>
      <c r="B136" s="156" t="s">
        <v>142</v>
      </c>
      <c r="C136" s="156"/>
      <c r="D136" s="156"/>
      <c r="E136" s="185">
        <f t="shared" ref="E136:E148" si="33">G136+I136</f>
        <v>313</v>
      </c>
      <c r="F136" s="205">
        <f t="shared" ref="F136:F148" si="34">H136+J136</f>
        <v>307</v>
      </c>
      <c r="G136" s="369">
        <v>249</v>
      </c>
      <c r="H136" s="205">
        <v>247</v>
      </c>
      <c r="I136" s="369">
        <v>64</v>
      </c>
      <c r="J136" s="205">
        <v>60</v>
      </c>
      <c r="K136" s="194"/>
    </row>
    <row r="137" spans="1:11" x14ac:dyDescent="0.25">
      <c r="A137" s="118" t="s">
        <v>141</v>
      </c>
      <c r="B137" s="119" t="s">
        <v>143</v>
      </c>
      <c r="C137" s="119"/>
      <c r="D137" s="119"/>
      <c r="E137" s="181">
        <f t="shared" si="33"/>
        <v>139</v>
      </c>
      <c r="F137" s="202">
        <f t="shared" si="34"/>
        <v>127</v>
      </c>
      <c r="G137" s="367">
        <v>107</v>
      </c>
      <c r="H137" s="202">
        <v>99</v>
      </c>
      <c r="I137" s="367">
        <v>32</v>
      </c>
      <c r="J137" s="202">
        <v>28</v>
      </c>
      <c r="K137" s="191"/>
    </row>
    <row r="138" spans="1:11" x14ac:dyDescent="0.25">
      <c r="A138" s="118" t="s">
        <v>141</v>
      </c>
      <c r="B138" s="119" t="s">
        <v>144</v>
      </c>
      <c r="C138" s="119"/>
      <c r="D138" s="119"/>
      <c r="E138" s="181">
        <f t="shared" si="33"/>
        <v>94</v>
      </c>
      <c r="F138" s="202">
        <f t="shared" si="34"/>
        <v>101</v>
      </c>
      <c r="G138" s="367">
        <v>79</v>
      </c>
      <c r="H138" s="202">
        <v>85</v>
      </c>
      <c r="I138" s="367">
        <v>15</v>
      </c>
      <c r="J138" s="202">
        <v>16</v>
      </c>
      <c r="K138" s="191"/>
    </row>
    <row r="139" spans="1:11" x14ac:dyDescent="0.25">
      <c r="A139" s="118" t="s">
        <v>141</v>
      </c>
      <c r="B139" s="119" t="s">
        <v>145</v>
      </c>
      <c r="C139" s="119"/>
      <c r="D139" s="119"/>
      <c r="E139" s="181">
        <f t="shared" si="33"/>
        <v>199</v>
      </c>
      <c r="F139" s="202">
        <f t="shared" si="34"/>
        <v>171</v>
      </c>
      <c r="G139" s="367">
        <v>176</v>
      </c>
      <c r="H139" s="202">
        <v>158</v>
      </c>
      <c r="I139" s="367">
        <v>23</v>
      </c>
      <c r="J139" s="202">
        <v>13</v>
      </c>
      <c r="K139" s="191"/>
    </row>
    <row r="140" spans="1:11" x14ac:dyDescent="0.25">
      <c r="A140" s="118" t="s">
        <v>141</v>
      </c>
      <c r="B140" s="119" t="s">
        <v>146</v>
      </c>
      <c r="C140" s="119"/>
      <c r="D140" s="119"/>
      <c r="E140" s="181">
        <f t="shared" si="33"/>
        <v>24</v>
      </c>
      <c r="F140" s="202">
        <f t="shared" si="34"/>
        <v>26</v>
      </c>
      <c r="G140" s="181">
        <v>19</v>
      </c>
      <c r="H140" s="202">
        <v>23</v>
      </c>
      <c r="I140" s="181">
        <v>5</v>
      </c>
      <c r="J140" s="202">
        <v>3</v>
      </c>
      <c r="K140" s="191"/>
    </row>
    <row r="141" spans="1:11" x14ac:dyDescent="0.25">
      <c r="A141" s="118" t="s">
        <v>141</v>
      </c>
      <c r="B141" s="119" t="s">
        <v>147</v>
      </c>
      <c r="C141" s="119"/>
      <c r="D141" s="119"/>
      <c r="E141" s="181">
        <f t="shared" si="33"/>
        <v>22</v>
      </c>
      <c r="F141" s="202">
        <f t="shared" si="34"/>
        <v>22</v>
      </c>
      <c r="G141" s="181">
        <v>15</v>
      </c>
      <c r="H141" s="202">
        <v>15</v>
      </c>
      <c r="I141" s="181">
        <v>7</v>
      </c>
      <c r="J141" s="202">
        <v>7</v>
      </c>
      <c r="K141" s="191"/>
    </row>
    <row r="142" spans="1:11" x14ac:dyDescent="0.25">
      <c r="A142" s="118" t="s">
        <v>141</v>
      </c>
      <c r="B142" s="119" t="s">
        <v>148</v>
      </c>
      <c r="C142" s="119"/>
      <c r="D142" s="119"/>
      <c r="E142" s="181">
        <f t="shared" si="33"/>
        <v>48</v>
      </c>
      <c r="F142" s="202">
        <f t="shared" si="34"/>
        <v>52</v>
      </c>
      <c r="G142" s="367">
        <v>33</v>
      </c>
      <c r="H142" s="202">
        <v>37</v>
      </c>
      <c r="I142" s="367">
        <v>15</v>
      </c>
      <c r="J142" s="202">
        <v>15</v>
      </c>
      <c r="K142" s="191"/>
    </row>
    <row r="143" spans="1:11" x14ac:dyDescent="0.25">
      <c r="A143" s="118" t="s">
        <v>141</v>
      </c>
      <c r="B143" s="119" t="s">
        <v>149</v>
      </c>
      <c r="C143" s="119"/>
      <c r="D143" s="119"/>
      <c r="E143" s="181">
        <f t="shared" si="33"/>
        <v>27</v>
      </c>
      <c r="F143" s="202">
        <f t="shared" si="34"/>
        <v>28</v>
      </c>
      <c r="G143" s="181">
        <v>23</v>
      </c>
      <c r="H143" s="202">
        <v>24</v>
      </c>
      <c r="I143" s="181">
        <v>4</v>
      </c>
      <c r="J143" s="202">
        <v>4</v>
      </c>
      <c r="K143" s="191"/>
    </row>
    <row r="144" spans="1:11" x14ac:dyDescent="0.25">
      <c r="A144" s="118" t="s">
        <v>141</v>
      </c>
      <c r="B144" s="119" t="s">
        <v>150</v>
      </c>
      <c r="C144" s="119"/>
      <c r="D144" s="119"/>
      <c r="E144" s="181">
        <f t="shared" si="33"/>
        <v>21</v>
      </c>
      <c r="F144" s="202">
        <f t="shared" si="34"/>
        <v>17</v>
      </c>
      <c r="G144" s="367">
        <v>16</v>
      </c>
      <c r="H144" s="202">
        <v>14</v>
      </c>
      <c r="I144" s="367">
        <v>5</v>
      </c>
      <c r="J144" s="202">
        <v>3</v>
      </c>
      <c r="K144" s="191"/>
    </row>
    <row r="145" spans="1:11" x14ac:dyDescent="0.25">
      <c r="A145" s="118" t="s">
        <v>141</v>
      </c>
      <c r="B145" s="119" t="s">
        <v>151</v>
      </c>
      <c r="C145" s="119"/>
      <c r="D145" s="119"/>
      <c r="E145" s="181">
        <f t="shared" si="33"/>
        <v>58</v>
      </c>
      <c r="F145" s="202">
        <f t="shared" si="34"/>
        <v>50</v>
      </c>
      <c r="G145" s="181">
        <v>49</v>
      </c>
      <c r="H145" s="202">
        <v>42</v>
      </c>
      <c r="I145" s="181">
        <v>9</v>
      </c>
      <c r="J145" s="202">
        <v>8</v>
      </c>
      <c r="K145" s="191"/>
    </row>
    <row r="146" spans="1:11" x14ac:dyDescent="0.25">
      <c r="A146" s="118" t="s">
        <v>141</v>
      </c>
      <c r="B146" s="119" t="s">
        <v>152</v>
      </c>
      <c r="C146" s="119"/>
      <c r="D146" s="119"/>
      <c r="E146" s="181">
        <f t="shared" si="33"/>
        <v>40</v>
      </c>
      <c r="F146" s="202">
        <f t="shared" si="34"/>
        <v>45</v>
      </c>
      <c r="G146" s="367">
        <v>37</v>
      </c>
      <c r="H146" s="202">
        <v>37</v>
      </c>
      <c r="I146" s="367">
        <v>3</v>
      </c>
      <c r="J146" s="202">
        <v>8</v>
      </c>
      <c r="K146" s="191"/>
    </row>
    <row r="147" spans="1:11" x14ac:dyDescent="0.25">
      <c r="A147" s="118" t="s">
        <v>141</v>
      </c>
      <c r="B147" s="119" t="s">
        <v>153</v>
      </c>
      <c r="C147" s="119"/>
      <c r="D147" s="119"/>
      <c r="E147" s="181">
        <f t="shared" si="33"/>
        <v>11</v>
      </c>
      <c r="F147" s="202">
        <f t="shared" si="34"/>
        <v>16</v>
      </c>
      <c r="G147" s="181">
        <v>9</v>
      </c>
      <c r="H147" s="202">
        <v>12</v>
      </c>
      <c r="I147" s="181">
        <v>2</v>
      </c>
      <c r="J147" s="202">
        <v>4</v>
      </c>
      <c r="K147" s="191"/>
    </row>
    <row r="148" spans="1:11" ht="15.75" thickBot="1" x14ac:dyDescent="0.3">
      <c r="A148" s="164" t="s">
        <v>141</v>
      </c>
      <c r="B148" s="152" t="s">
        <v>154</v>
      </c>
      <c r="C148" s="152"/>
      <c r="D148" s="152"/>
      <c r="E148" s="187">
        <f t="shared" si="33"/>
        <v>4</v>
      </c>
      <c r="F148" s="203">
        <f t="shared" si="34"/>
        <v>4</v>
      </c>
      <c r="G148" s="368">
        <v>2</v>
      </c>
      <c r="H148" s="203">
        <v>3</v>
      </c>
      <c r="I148" s="368">
        <v>2</v>
      </c>
      <c r="J148" s="203">
        <v>1</v>
      </c>
      <c r="K148" s="193"/>
    </row>
    <row r="149" spans="1:11" ht="15.75" thickBot="1" x14ac:dyDescent="0.3">
      <c r="A149" s="415" t="s">
        <v>212</v>
      </c>
      <c r="B149" s="416"/>
      <c r="C149" s="161">
        <f>D149/Metas!K16</f>
        <v>1.2202562538133008</v>
      </c>
      <c r="D149" s="162">
        <f>E149/K149</f>
        <v>0.26845637583892618</v>
      </c>
      <c r="E149" s="195">
        <f t="shared" ref="E149:J149" si="35">SUM(E136:E148)</f>
        <v>1000</v>
      </c>
      <c r="F149" s="204">
        <f t="shared" si="35"/>
        <v>966</v>
      </c>
      <c r="G149" s="195">
        <f>SUM(G136:G148)</f>
        <v>814</v>
      </c>
      <c r="H149" s="204">
        <f t="shared" si="35"/>
        <v>796</v>
      </c>
      <c r="I149" s="195">
        <f t="shared" si="35"/>
        <v>186</v>
      </c>
      <c r="J149" s="204">
        <f t="shared" si="35"/>
        <v>170</v>
      </c>
      <c r="K149" s="196">
        <v>3725</v>
      </c>
    </row>
    <row r="150" spans="1:11" x14ac:dyDescent="0.25">
      <c r="A150" s="155" t="s">
        <v>155</v>
      </c>
      <c r="B150" s="156" t="s">
        <v>156</v>
      </c>
      <c r="C150" s="156"/>
      <c r="D150" s="156"/>
      <c r="E150" s="185">
        <f t="shared" ref="E150:E153" si="36">G150+I150</f>
        <v>479</v>
      </c>
      <c r="F150" s="205">
        <f t="shared" ref="F150:F153" si="37">H150+J150</f>
        <v>456</v>
      </c>
      <c r="G150" s="185">
        <v>386</v>
      </c>
      <c r="H150" s="205">
        <v>379</v>
      </c>
      <c r="I150" s="185">
        <v>93</v>
      </c>
      <c r="J150" s="205">
        <v>77</v>
      </c>
      <c r="K150" s="194"/>
    </row>
    <row r="151" spans="1:11" x14ac:dyDescent="0.25">
      <c r="A151" s="118" t="s">
        <v>155</v>
      </c>
      <c r="B151" s="119" t="s">
        <v>157</v>
      </c>
      <c r="C151" s="119"/>
      <c r="D151" s="119"/>
      <c r="E151" s="181">
        <f t="shared" si="36"/>
        <v>14</v>
      </c>
      <c r="F151" s="202">
        <f t="shared" si="37"/>
        <v>14</v>
      </c>
      <c r="G151" s="181">
        <v>10</v>
      </c>
      <c r="H151" s="202">
        <v>10</v>
      </c>
      <c r="I151" s="181">
        <v>4</v>
      </c>
      <c r="J151" s="202">
        <v>4</v>
      </c>
      <c r="K151" s="191"/>
    </row>
    <row r="152" spans="1:11" x14ac:dyDescent="0.25">
      <c r="A152" s="118" t="s">
        <v>155</v>
      </c>
      <c r="B152" s="119" t="s">
        <v>158</v>
      </c>
      <c r="C152" s="119"/>
      <c r="D152" s="119"/>
      <c r="E152" s="181">
        <f t="shared" si="36"/>
        <v>2</v>
      </c>
      <c r="F152" s="202">
        <f t="shared" si="37"/>
        <v>3</v>
      </c>
      <c r="G152" s="181">
        <v>2</v>
      </c>
      <c r="H152" s="202">
        <v>3</v>
      </c>
      <c r="I152" s="181"/>
      <c r="J152" s="202">
        <v>0</v>
      </c>
      <c r="K152" s="191"/>
    </row>
    <row r="153" spans="1:11" ht="15.75" thickBot="1" x14ac:dyDescent="0.3">
      <c r="A153" s="164" t="s">
        <v>155</v>
      </c>
      <c r="B153" s="152" t="s">
        <v>159</v>
      </c>
      <c r="C153" s="152"/>
      <c r="D153" s="152"/>
      <c r="E153" s="187">
        <f t="shared" si="36"/>
        <v>22</v>
      </c>
      <c r="F153" s="203">
        <f t="shared" si="37"/>
        <v>14</v>
      </c>
      <c r="G153" s="187">
        <v>20</v>
      </c>
      <c r="H153" s="203">
        <v>12</v>
      </c>
      <c r="I153" s="187">
        <v>2</v>
      </c>
      <c r="J153" s="203">
        <v>2</v>
      </c>
      <c r="K153" s="193"/>
    </row>
    <row r="154" spans="1:11" ht="15.75" thickBot="1" x14ac:dyDescent="0.3">
      <c r="A154" s="415" t="s">
        <v>213</v>
      </c>
      <c r="B154" s="416"/>
      <c r="C154" s="161">
        <f>D154/Metas!K17</f>
        <v>1.250120901441145</v>
      </c>
      <c r="D154" s="162">
        <f>E154/K154</f>
        <v>0.35003385240352064</v>
      </c>
      <c r="E154" s="195">
        <f t="shared" ref="E154:J154" si="38">SUM(E150:E153)</f>
        <v>517</v>
      </c>
      <c r="F154" s="204">
        <f>SUM(F150:F153)</f>
        <v>487</v>
      </c>
      <c r="G154" s="195">
        <f t="shared" si="38"/>
        <v>418</v>
      </c>
      <c r="H154" s="204">
        <f t="shared" si="38"/>
        <v>404</v>
      </c>
      <c r="I154" s="195">
        <f t="shared" si="38"/>
        <v>99</v>
      </c>
      <c r="J154" s="204">
        <f t="shared" si="38"/>
        <v>83</v>
      </c>
      <c r="K154" s="196">
        <v>1477</v>
      </c>
    </row>
    <row r="155" spans="1:11" x14ac:dyDescent="0.25">
      <c r="A155" s="155" t="s">
        <v>160</v>
      </c>
      <c r="B155" s="156" t="s">
        <v>161</v>
      </c>
      <c r="C155" s="156"/>
      <c r="D155" s="156"/>
      <c r="E155" s="185">
        <f t="shared" ref="E155:E161" si="39">G155+I155</f>
        <v>87</v>
      </c>
      <c r="F155" s="205">
        <f t="shared" ref="F155:F161" si="40">H155+J155</f>
        <v>25</v>
      </c>
      <c r="G155" s="185">
        <v>70</v>
      </c>
      <c r="H155" s="205">
        <v>19</v>
      </c>
      <c r="I155" s="185">
        <v>17</v>
      </c>
      <c r="J155" s="205">
        <v>6</v>
      </c>
      <c r="K155" s="194"/>
    </row>
    <row r="156" spans="1:11" x14ac:dyDescent="0.25">
      <c r="A156" s="118" t="s">
        <v>160</v>
      </c>
      <c r="B156" s="119" t="s">
        <v>162</v>
      </c>
      <c r="C156" s="119"/>
      <c r="D156" s="119"/>
      <c r="E156" s="181">
        <f t="shared" si="39"/>
        <v>11</v>
      </c>
      <c r="F156" s="202">
        <f t="shared" si="40"/>
        <v>11</v>
      </c>
      <c r="G156" s="181">
        <v>5</v>
      </c>
      <c r="H156" s="202">
        <v>5</v>
      </c>
      <c r="I156" s="181">
        <v>6</v>
      </c>
      <c r="J156" s="202">
        <v>6</v>
      </c>
      <c r="K156" s="191"/>
    </row>
    <row r="157" spans="1:11" x14ac:dyDescent="0.25">
      <c r="A157" s="118" t="s">
        <v>160</v>
      </c>
      <c r="B157" s="119" t="s">
        <v>163</v>
      </c>
      <c r="C157" s="119"/>
      <c r="D157" s="119"/>
      <c r="E157" s="181">
        <f t="shared" si="39"/>
        <v>15</v>
      </c>
      <c r="F157" s="202">
        <f t="shared" si="40"/>
        <v>16</v>
      </c>
      <c r="G157" s="181">
        <v>11</v>
      </c>
      <c r="H157" s="202">
        <v>11</v>
      </c>
      <c r="I157" s="181">
        <v>4</v>
      </c>
      <c r="J157" s="202">
        <v>5</v>
      </c>
      <c r="K157" s="191"/>
    </row>
    <row r="158" spans="1:11" x14ac:dyDescent="0.25">
      <c r="A158" s="118" t="s">
        <v>160</v>
      </c>
      <c r="B158" s="119" t="s">
        <v>164</v>
      </c>
      <c r="C158" s="119"/>
      <c r="D158" s="119"/>
      <c r="E158" s="181">
        <f t="shared" si="39"/>
        <v>4</v>
      </c>
      <c r="F158" s="202">
        <f t="shared" si="40"/>
        <v>4</v>
      </c>
      <c r="G158" s="181">
        <v>4</v>
      </c>
      <c r="H158" s="202">
        <v>4</v>
      </c>
      <c r="I158" s="181">
        <v>0</v>
      </c>
      <c r="J158" s="202">
        <v>0</v>
      </c>
      <c r="K158" s="191"/>
    </row>
    <row r="159" spans="1:11" x14ac:dyDescent="0.25">
      <c r="A159" s="118" t="s">
        <v>160</v>
      </c>
      <c r="B159" s="119" t="s">
        <v>165</v>
      </c>
      <c r="C159" s="119"/>
      <c r="D159" s="119"/>
      <c r="E159" s="181">
        <f t="shared" si="39"/>
        <v>34</v>
      </c>
      <c r="F159" s="202">
        <f t="shared" si="40"/>
        <v>35</v>
      </c>
      <c r="G159" s="181">
        <v>31</v>
      </c>
      <c r="H159" s="202">
        <v>30</v>
      </c>
      <c r="I159" s="181">
        <v>3</v>
      </c>
      <c r="J159" s="202">
        <v>5</v>
      </c>
      <c r="K159" s="191"/>
    </row>
    <row r="160" spans="1:11" x14ac:dyDescent="0.25">
      <c r="A160" s="118" t="s">
        <v>160</v>
      </c>
      <c r="B160" s="119" t="s">
        <v>166</v>
      </c>
      <c r="C160" s="119"/>
      <c r="D160" s="119"/>
      <c r="E160" s="181">
        <f t="shared" si="39"/>
        <v>11</v>
      </c>
      <c r="F160" s="202">
        <f t="shared" si="40"/>
        <v>25</v>
      </c>
      <c r="G160" s="181">
        <v>9</v>
      </c>
      <c r="H160" s="202">
        <v>21</v>
      </c>
      <c r="I160" s="181">
        <v>2</v>
      </c>
      <c r="J160" s="202">
        <v>4</v>
      </c>
      <c r="K160" s="191"/>
    </row>
    <row r="161" spans="1:11" x14ac:dyDescent="0.25">
      <c r="A161" s="118" t="s">
        <v>160</v>
      </c>
      <c r="B161" s="119" t="s">
        <v>167</v>
      </c>
      <c r="C161" s="119"/>
      <c r="D161" s="119"/>
      <c r="E161" s="181">
        <f t="shared" si="39"/>
        <v>10</v>
      </c>
      <c r="F161" s="202">
        <f t="shared" si="40"/>
        <v>14</v>
      </c>
      <c r="G161" s="181">
        <v>9</v>
      </c>
      <c r="H161" s="202">
        <v>13</v>
      </c>
      <c r="I161" s="181">
        <v>1</v>
      </c>
      <c r="J161" s="202">
        <v>1</v>
      </c>
      <c r="K161" s="191"/>
    </row>
    <row r="162" spans="1:11" x14ac:dyDescent="0.25">
      <c r="A162" s="541" t="s">
        <v>214</v>
      </c>
      <c r="B162" s="541"/>
      <c r="C162" s="149">
        <f>D162/Metas!K18</f>
        <v>1.4913725830226305</v>
      </c>
      <c r="D162" s="150">
        <f>E162/K162</f>
        <v>0.28336079077429982</v>
      </c>
      <c r="E162" s="192">
        <f t="shared" ref="E162:J162" si="41">SUM(E155:E161)</f>
        <v>172</v>
      </c>
      <c r="F162" s="206">
        <f t="shared" si="41"/>
        <v>130</v>
      </c>
      <c r="G162" s="192">
        <f t="shared" si="41"/>
        <v>139</v>
      </c>
      <c r="H162" s="206">
        <f t="shared" si="41"/>
        <v>103</v>
      </c>
      <c r="I162" s="192">
        <f t="shared" si="41"/>
        <v>33</v>
      </c>
      <c r="J162" s="206">
        <f t="shared" si="41"/>
        <v>27</v>
      </c>
      <c r="K162" s="192">
        <v>607</v>
      </c>
    </row>
    <row r="163" spans="1:11" x14ac:dyDescent="0.25">
      <c r="E163" s="31"/>
      <c r="F163" s="1"/>
      <c r="G163" s="1"/>
    </row>
    <row r="164" spans="1:11" x14ac:dyDescent="0.25">
      <c r="C164" s="4"/>
      <c r="D164" s="4"/>
    </row>
  </sheetData>
  <mergeCells count="25">
    <mergeCell ref="E1:K1"/>
    <mergeCell ref="E2:J9"/>
    <mergeCell ref="K2:K9"/>
    <mergeCell ref="E10:F10"/>
    <mergeCell ref="G10:H10"/>
    <mergeCell ref="I10:J10"/>
    <mergeCell ref="K10:K11"/>
    <mergeCell ref="A60:B60"/>
    <mergeCell ref="A1:A10"/>
    <mergeCell ref="B1:B10"/>
    <mergeCell ref="C1:C11"/>
    <mergeCell ref="D1:D10"/>
    <mergeCell ref="A26:B26"/>
    <mergeCell ref="A39:B39"/>
    <mergeCell ref="A44:B44"/>
    <mergeCell ref="A49:B49"/>
    <mergeCell ref="A149:B149"/>
    <mergeCell ref="A154:B154"/>
    <mergeCell ref="A162:B162"/>
    <mergeCell ref="A75:B75"/>
    <mergeCell ref="A86:B86"/>
    <mergeCell ref="A92:B92"/>
    <mergeCell ref="A103:B103"/>
    <mergeCell ref="A122:B122"/>
    <mergeCell ref="A135:B135"/>
  </mergeCells>
  <conditionalFormatting sqref="C12:C162">
    <cfRule type="cellIs" dxfId="11" priority="1" operator="greaterThan">
      <formula>1</formula>
    </cfRule>
    <cfRule type="cellIs" dxfId="10" priority="2" operator="greaterThan">
      <formula>0.9999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K165"/>
  <sheetViews>
    <sheetView topLeftCell="H130" zoomScale="80" zoomScaleNormal="80" workbookViewId="0">
      <selection activeCell="J118" sqref="J118"/>
    </sheetView>
  </sheetViews>
  <sheetFormatPr baseColWidth="10" defaultRowHeight="15" x14ac:dyDescent="0.25"/>
  <cols>
    <col min="1" max="2" width="11.42578125" style="1"/>
    <col min="3" max="3" width="12.7109375" style="1" bestFit="1" customWidth="1"/>
    <col min="4" max="4" width="24.28515625" style="1" bestFit="1" customWidth="1"/>
    <col min="5" max="5" width="47" style="1" bestFit="1" customWidth="1"/>
    <col min="6" max="6" width="16.7109375" style="1" customWidth="1"/>
    <col min="7" max="7" width="11.28515625" style="1" customWidth="1"/>
    <col min="8" max="8" width="22.28515625" style="30" customWidth="1"/>
    <col min="9" max="9" width="34.28515625" style="1" customWidth="1"/>
    <col min="10" max="10" width="20" style="1" customWidth="1"/>
    <col min="11" max="11" width="41" style="1" customWidth="1"/>
    <col min="12" max="236" width="11.42578125" style="1"/>
    <col min="237" max="237" width="24.28515625" style="1" bestFit="1" customWidth="1"/>
    <col min="238" max="238" width="47" style="1" bestFit="1" customWidth="1"/>
    <col min="239" max="239" width="14.42578125" style="1" customWidth="1"/>
    <col min="240" max="240" width="11.28515625" style="1" bestFit="1" customWidth="1"/>
    <col min="241" max="241" width="22.28515625" style="1" customWidth="1"/>
    <col min="242" max="242" width="25.28515625" style="1" customWidth="1"/>
    <col min="243" max="243" width="20" style="1" customWidth="1"/>
    <col min="244" max="244" width="26.7109375" style="1" customWidth="1"/>
    <col min="245" max="492" width="11.42578125" style="1"/>
    <col min="493" max="493" width="24.28515625" style="1" bestFit="1" customWidth="1"/>
    <col min="494" max="494" width="47" style="1" bestFit="1" customWidth="1"/>
    <col min="495" max="495" width="14.42578125" style="1" customWidth="1"/>
    <col min="496" max="496" width="11.28515625" style="1" bestFit="1" customWidth="1"/>
    <col min="497" max="497" width="22.28515625" style="1" customWidth="1"/>
    <col min="498" max="498" width="25.28515625" style="1" customWidth="1"/>
    <col min="499" max="499" width="20" style="1" customWidth="1"/>
    <col min="500" max="500" width="26.7109375" style="1" customWidth="1"/>
    <col min="501" max="748" width="11.42578125" style="1"/>
    <col min="749" max="749" width="24.28515625" style="1" bestFit="1" customWidth="1"/>
    <col min="750" max="750" width="47" style="1" bestFit="1" customWidth="1"/>
    <col min="751" max="751" width="14.42578125" style="1" customWidth="1"/>
    <col min="752" max="752" width="11.28515625" style="1" bestFit="1" customWidth="1"/>
    <col min="753" max="753" width="22.28515625" style="1" customWidth="1"/>
    <col min="754" max="754" width="25.28515625" style="1" customWidth="1"/>
    <col min="755" max="755" width="20" style="1" customWidth="1"/>
    <col min="756" max="756" width="26.7109375" style="1" customWidth="1"/>
    <col min="757" max="1004" width="11.42578125" style="1"/>
    <col min="1005" max="1005" width="24.28515625" style="1" bestFit="1" customWidth="1"/>
    <col min="1006" max="1006" width="47" style="1" bestFit="1" customWidth="1"/>
    <col min="1007" max="1007" width="14.42578125" style="1" customWidth="1"/>
    <col min="1008" max="1008" width="11.28515625" style="1" bestFit="1" customWidth="1"/>
    <col min="1009" max="1009" width="22.28515625" style="1" customWidth="1"/>
    <col min="1010" max="1010" width="25.28515625" style="1" customWidth="1"/>
    <col min="1011" max="1011" width="20" style="1" customWidth="1"/>
    <col min="1012" max="1012" width="26.7109375" style="1" customWidth="1"/>
    <col min="1013" max="1260" width="11.42578125" style="1"/>
    <col min="1261" max="1261" width="24.28515625" style="1" bestFit="1" customWidth="1"/>
    <col min="1262" max="1262" width="47" style="1" bestFit="1" customWidth="1"/>
    <col min="1263" max="1263" width="14.42578125" style="1" customWidth="1"/>
    <col min="1264" max="1264" width="11.28515625" style="1" bestFit="1" customWidth="1"/>
    <col min="1265" max="1265" width="22.28515625" style="1" customWidth="1"/>
    <col min="1266" max="1266" width="25.28515625" style="1" customWidth="1"/>
    <col min="1267" max="1267" width="20" style="1" customWidth="1"/>
    <col min="1268" max="1268" width="26.7109375" style="1" customWidth="1"/>
    <col min="1269" max="1516" width="11.42578125" style="1"/>
    <col min="1517" max="1517" width="24.28515625" style="1" bestFit="1" customWidth="1"/>
    <col min="1518" max="1518" width="47" style="1" bestFit="1" customWidth="1"/>
    <col min="1519" max="1519" width="14.42578125" style="1" customWidth="1"/>
    <col min="1520" max="1520" width="11.28515625" style="1" bestFit="1" customWidth="1"/>
    <col min="1521" max="1521" width="22.28515625" style="1" customWidth="1"/>
    <col min="1522" max="1522" width="25.28515625" style="1" customWidth="1"/>
    <col min="1523" max="1523" width="20" style="1" customWidth="1"/>
    <col min="1524" max="1524" width="26.7109375" style="1" customWidth="1"/>
    <col min="1525" max="1772" width="11.42578125" style="1"/>
    <col min="1773" max="1773" width="24.28515625" style="1" bestFit="1" customWidth="1"/>
    <col min="1774" max="1774" width="47" style="1" bestFit="1" customWidth="1"/>
    <col min="1775" max="1775" width="14.42578125" style="1" customWidth="1"/>
    <col min="1776" max="1776" width="11.28515625" style="1" bestFit="1" customWidth="1"/>
    <col min="1777" max="1777" width="22.28515625" style="1" customWidth="1"/>
    <col min="1778" max="1778" width="25.28515625" style="1" customWidth="1"/>
    <col min="1779" max="1779" width="20" style="1" customWidth="1"/>
    <col min="1780" max="1780" width="26.7109375" style="1" customWidth="1"/>
    <col min="1781" max="2028" width="11.42578125" style="1"/>
    <col min="2029" max="2029" width="24.28515625" style="1" bestFit="1" customWidth="1"/>
    <col min="2030" max="2030" width="47" style="1" bestFit="1" customWidth="1"/>
    <col min="2031" max="2031" width="14.42578125" style="1" customWidth="1"/>
    <col min="2032" max="2032" width="11.28515625" style="1" bestFit="1" customWidth="1"/>
    <col min="2033" max="2033" width="22.28515625" style="1" customWidth="1"/>
    <col min="2034" max="2034" width="25.28515625" style="1" customWidth="1"/>
    <col min="2035" max="2035" width="20" style="1" customWidth="1"/>
    <col min="2036" max="2036" width="26.7109375" style="1" customWidth="1"/>
    <col min="2037" max="2284" width="11.42578125" style="1"/>
    <col min="2285" max="2285" width="24.28515625" style="1" bestFit="1" customWidth="1"/>
    <col min="2286" max="2286" width="47" style="1" bestFit="1" customWidth="1"/>
    <col min="2287" max="2287" width="14.42578125" style="1" customWidth="1"/>
    <col min="2288" max="2288" width="11.28515625" style="1" bestFit="1" customWidth="1"/>
    <col min="2289" max="2289" width="22.28515625" style="1" customWidth="1"/>
    <col min="2290" max="2290" width="25.28515625" style="1" customWidth="1"/>
    <col min="2291" max="2291" width="20" style="1" customWidth="1"/>
    <col min="2292" max="2292" width="26.7109375" style="1" customWidth="1"/>
    <col min="2293" max="2540" width="11.42578125" style="1"/>
    <col min="2541" max="2541" width="24.28515625" style="1" bestFit="1" customWidth="1"/>
    <col min="2542" max="2542" width="47" style="1" bestFit="1" customWidth="1"/>
    <col min="2543" max="2543" width="14.42578125" style="1" customWidth="1"/>
    <col min="2544" max="2544" width="11.28515625" style="1" bestFit="1" customWidth="1"/>
    <col min="2545" max="2545" width="22.28515625" style="1" customWidth="1"/>
    <col min="2546" max="2546" width="25.28515625" style="1" customWidth="1"/>
    <col min="2547" max="2547" width="20" style="1" customWidth="1"/>
    <col min="2548" max="2548" width="26.7109375" style="1" customWidth="1"/>
    <col min="2549" max="2796" width="11.42578125" style="1"/>
    <col min="2797" max="2797" width="24.28515625" style="1" bestFit="1" customWidth="1"/>
    <col min="2798" max="2798" width="47" style="1" bestFit="1" customWidth="1"/>
    <col min="2799" max="2799" width="14.42578125" style="1" customWidth="1"/>
    <col min="2800" max="2800" width="11.28515625" style="1" bestFit="1" customWidth="1"/>
    <col min="2801" max="2801" width="22.28515625" style="1" customWidth="1"/>
    <col min="2802" max="2802" width="25.28515625" style="1" customWidth="1"/>
    <col min="2803" max="2803" width="20" style="1" customWidth="1"/>
    <col min="2804" max="2804" width="26.7109375" style="1" customWidth="1"/>
    <col min="2805" max="3052" width="11.42578125" style="1"/>
    <col min="3053" max="3053" width="24.28515625" style="1" bestFit="1" customWidth="1"/>
    <col min="3054" max="3054" width="47" style="1" bestFit="1" customWidth="1"/>
    <col min="3055" max="3055" width="14.42578125" style="1" customWidth="1"/>
    <col min="3056" max="3056" width="11.28515625" style="1" bestFit="1" customWidth="1"/>
    <col min="3057" max="3057" width="22.28515625" style="1" customWidth="1"/>
    <col min="3058" max="3058" width="25.28515625" style="1" customWidth="1"/>
    <col min="3059" max="3059" width="20" style="1" customWidth="1"/>
    <col min="3060" max="3060" width="26.7109375" style="1" customWidth="1"/>
    <col min="3061" max="3308" width="11.42578125" style="1"/>
    <col min="3309" max="3309" width="24.28515625" style="1" bestFit="1" customWidth="1"/>
    <col min="3310" max="3310" width="47" style="1" bestFit="1" customWidth="1"/>
    <col min="3311" max="3311" width="14.42578125" style="1" customWidth="1"/>
    <col min="3312" max="3312" width="11.28515625" style="1" bestFit="1" customWidth="1"/>
    <col min="3313" max="3313" width="22.28515625" style="1" customWidth="1"/>
    <col min="3314" max="3314" width="25.28515625" style="1" customWidth="1"/>
    <col min="3315" max="3315" width="20" style="1" customWidth="1"/>
    <col min="3316" max="3316" width="26.7109375" style="1" customWidth="1"/>
    <col min="3317" max="3564" width="11.42578125" style="1"/>
    <col min="3565" max="3565" width="24.28515625" style="1" bestFit="1" customWidth="1"/>
    <col min="3566" max="3566" width="47" style="1" bestFit="1" customWidth="1"/>
    <col min="3567" max="3567" width="14.42578125" style="1" customWidth="1"/>
    <col min="3568" max="3568" width="11.28515625" style="1" bestFit="1" customWidth="1"/>
    <col min="3569" max="3569" width="22.28515625" style="1" customWidth="1"/>
    <col min="3570" max="3570" width="25.28515625" style="1" customWidth="1"/>
    <col min="3571" max="3571" width="20" style="1" customWidth="1"/>
    <col min="3572" max="3572" width="26.7109375" style="1" customWidth="1"/>
    <col min="3573" max="3820" width="11.42578125" style="1"/>
    <col min="3821" max="3821" width="24.28515625" style="1" bestFit="1" customWidth="1"/>
    <col min="3822" max="3822" width="47" style="1" bestFit="1" customWidth="1"/>
    <col min="3823" max="3823" width="14.42578125" style="1" customWidth="1"/>
    <col min="3824" max="3824" width="11.28515625" style="1" bestFit="1" customWidth="1"/>
    <col min="3825" max="3825" width="22.28515625" style="1" customWidth="1"/>
    <col min="3826" max="3826" width="25.28515625" style="1" customWidth="1"/>
    <col min="3827" max="3827" width="20" style="1" customWidth="1"/>
    <col min="3828" max="3828" width="26.7109375" style="1" customWidth="1"/>
    <col min="3829" max="4076" width="11.42578125" style="1"/>
    <col min="4077" max="4077" width="24.28515625" style="1" bestFit="1" customWidth="1"/>
    <col min="4078" max="4078" width="47" style="1" bestFit="1" customWidth="1"/>
    <col min="4079" max="4079" width="14.42578125" style="1" customWidth="1"/>
    <col min="4080" max="4080" width="11.28515625" style="1" bestFit="1" customWidth="1"/>
    <col min="4081" max="4081" width="22.28515625" style="1" customWidth="1"/>
    <col min="4082" max="4082" width="25.28515625" style="1" customWidth="1"/>
    <col min="4083" max="4083" width="20" style="1" customWidth="1"/>
    <col min="4084" max="4084" width="26.7109375" style="1" customWidth="1"/>
    <col min="4085" max="4332" width="11.42578125" style="1"/>
    <col min="4333" max="4333" width="24.28515625" style="1" bestFit="1" customWidth="1"/>
    <col min="4334" max="4334" width="47" style="1" bestFit="1" customWidth="1"/>
    <col min="4335" max="4335" width="14.42578125" style="1" customWidth="1"/>
    <col min="4336" max="4336" width="11.28515625" style="1" bestFit="1" customWidth="1"/>
    <col min="4337" max="4337" width="22.28515625" style="1" customWidth="1"/>
    <col min="4338" max="4338" width="25.28515625" style="1" customWidth="1"/>
    <col min="4339" max="4339" width="20" style="1" customWidth="1"/>
    <col min="4340" max="4340" width="26.7109375" style="1" customWidth="1"/>
    <col min="4341" max="4588" width="11.42578125" style="1"/>
    <col min="4589" max="4589" width="24.28515625" style="1" bestFit="1" customWidth="1"/>
    <col min="4590" max="4590" width="47" style="1" bestFit="1" customWidth="1"/>
    <col min="4591" max="4591" width="14.42578125" style="1" customWidth="1"/>
    <col min="4592" max="4592" width="11.28515625" style="1" bestFit="1" customWidth="1"/>
    <col min="4593" max="4593" width="22.28515625" style="1" customWidth="1"/>
    <col min="4594" max="4594" width="25.28515625" style="1" customWidth="1"/>
    <col min="4595" max="4595" width="20" style="1" customWidth="1"/>
    <col min="4596" max="4596" width="26.7109375" style="1" customWidth="1"/>
    <col min="4597" max="4844" width="11.42578125" style="1"/>
    <col min="4845" max="4845" width="24.28515625" style="1" bestFit="1" customWidth="1"/>
    <col min="4846" max="4846" width="47" style="1" bestFit="1" customWidth="1"/>
    <col min="4847" max="4847" width="14.42578125" style="1" customWidth="1"/>
    <col min="4848" max="4848" width="11.28515625" style="1" bestFit="1" customWidth="1"/>
    <col min="4849" max="4849" width="22.28515625" style="1" customWidth="1"/>
    <col min="4850" max="4850" width="25.28515625" style="1" customWidth="1"/>
    <col min="4851" max="4851" width="20" style="1" customWidth="1"/>
    <col min="4852" max="4852" width="26.7109375" style="1" customWidth="1"/>
    <col min="4853" max="5100" width="11.42578125" style="1"/>
    <col min="5101" max="5101" width="24.28515625" style="1" bestFit="1" customWidth="1"/>
    <col min="5102" max="5102" width="47" style="1" bestFit="1" customWidth="1"/>
    <col min="5103" max="5103" width="14.42578125" style="1" customWidth="1"/>
    <col min="5104" max="5104" width="11.28515625" style="1" bestFit="1" customWidth="1"/>
    <col min="5105" max="5105" width="22.28515625" style="1" customWidth="1"/>
    <col min="5106" max="5106" width="25.28515625" style="1" customWidth="1"/>
    <col min="5107" max="5107" width="20" style="1" customWidth="1"/>
    <col min="5108" max="5108" width="26.7109375" style="1" customWidth="1"/>
    <col min="5109" max="5356" width="11.42578125" style="1"/>
    <col min="5357" max="5357" width="24.28515625" style="1" bestFit="1" customWidth="1"/>
    <col min="5358" max="5358" width="47" style="1" bestFit="1" customWidth="1"/>
    <col min="5359" max="5359" width="14.42578125" style="1" customWidth="1"/>
    <col min="5360" max="5360" width="11.28515625" style="1" bestFit="1" customWidth="1"/>
    <col min="5361" max="5361" width="22.28515625" style="1" customWidth="1"/>
    <col min="5362" max="5362" width="25.28515625" style="1" customWidth="1"/>
    <col min="5363" max="5363" width="20" style="1" customWidth="1"/>
    <col min="5364" max="5364" width="26.7109375" style="1" customWidth="1"/>
    <col min="5365" max="5612" width="11.42578125" style="1"/>
    <col min="5613" max="5613" width="24.28515625" style="1" bestFit="1" customWidth="1"/>
    <col min="5614" max="5614" width="47" style="1" bestFit="1" customWidth="1"/>
    <col min="5615" max="5615" width="14.42578125" style="1" customWidth="1"/>
    <col min="5616" max="5616" width="11.28515625" style="1" bestFit="1" customWidth="1"/>
    <col min="5617" max="5617" width="22.28515625" style="1" customWidth="1"/>
    <col min="5618" max="5618" width="25.28515625" style="1" customWidth="1"/>
    <col min="5619" max="5619" width="20" style="1" customWidth="1"/>
    <col min="5620" max="5620" width="26.7109375" style="1" customWidth="1"/>
    <col min="5621" max="5868" width="11.42578125" style="1"/>
    <col min="5869" max="5869" width="24.28515625" style="1" bestFit="1" customWidth="1"/>
    <col min="5870" max="5870" width="47" style="1" bestFit="1" customWidth="1"/>
    <col min="5871" max="5871" width="14.42578125" style="1" customWidth="1"/>
    <col min="5872" max="5872" width="11.28515625" style="1" bestFit="1" customWidth="1"/>
    <col min="5873" max="5873" width="22.28515625" style="1" customWidth="1"/>
    <col min="5874" max="5874" width="25.28515625" style="1" customWidth="1"/>
    <col min="5875" max="5875" width="20" style="1" customWidth="1"/>
    <col min="5876" max="5876" width="26.7109375" style="1" customWidth="1"/>
    <col min="5877" max="6124" width="11.42578125" style="1"/>
    <col min="6125" max="6125" width="24.28515625" style="1" bestFit="1" customWidth="1"/>
    <col min="6126" max="6126" width="47" style="1" bestFit="1" customWidth="1"/>
    <col min="6127" max="6127" width="14.42578125" style="1" customWidth="1"/>
    <col min="6128" max="6128" width="11.28515625" style="1" bestFit="1" customWidth="1"/>
    <col min="6129" max="6129" width="22.28515625" style="1" customWidth="1"/>
    <col min="6130" max="6130" width="25.28515625" style="1" customWidth="1"/>
    <col min="6131" max="6131" width="20" style="1" customWidth="1"/>
    <col min="6132" max="6132" width="26.7109375" style="1" customWidth="1"/>
    <col min="6133" max="6380" width="11.42578125" style="1"/>
    <col min="6381" max="6381" width="24.28515625" style="1" bestFit="1" customWidth="1"/>
    <col min="6382" max="6382" width="47" style="1" bestFit="1" customWidth="1"/>
    <col min="6383" max="6383" width="14.42578125" style="1" customWidth="1"/>
    <col min="6384" max="6384" width="11.28515625" style="1" bestFit="1" customWidth="1"/>
    <col min="6385" max="6385" width="22.28515625" style="1" customWidth="1"/>
    <col min="6386" max="6386" width="25.28515625" style="1" customWidth="1"/>
    <col min="6387" max="6387" width="20" style="1" customWidth="1"/>
    <col min="6388" max="6388" width="26.7109375" style="1" customWidth="1"/>
    <col min="6389" max="6636" width="11.42578125" style="1"/>
    <col min="6637" max="6637" width="24.28515625" style="1" bestFit="1" customWidth="1"/>
    <col min="6638" max="6638" width="47" style="1" bestFit="1" customWidth="1"/>
    <col min="6639" max="6639" width="14.42578125" style="1" customWidth="1"/>
    <col min="6640" max="6640" width="11.28515625" style="1" bestFit="1" customWidth="1"/>
    <col min="6641" max="6641" width="22.28515625" style="1" customWidth="1"/>
    <col min="6642" max="6642" width="25.28515625" style="1" customWidth="1"/>
    <col min="6643" max="6643" width="20" style="1" customWidth="1"/>
    <col min="6644" max="6644" width="26.7109375" style="1" customWidth="1"/>
    <col min="6645" max="6892" width="11.42578125" style="1"/>
    <col min="6893" max="6893" width="24.28515625" style="1" bestFit="1" customWidth="1"/>
    <col min="6894" max="6894" width="47" style="1" bestFit="1" customWidth="1"/>
    <col min="6895" max="6895" width="14.42578125" style="1" customWidth="1"/>
    <col min="6896" max="6896" width="11.28515625" style="1" bestFit="1" customWidth="1"/>
    <col min="6897" max="6897" width="22.28515625" style="1" customWidth="1"/>
    <col min="6898" max="6898" width="25.28515625" style="1" customWidth="1"/>
    <col min="6899" max="6899" width="20" style="1" customWidth="1"/>
    <col min="6900" max="6900" width="26.7109375" style="1" customWidth="1"/>
    <col min="6901" max="7148" width="11.42578125" style="1"/>
    <col min="7149" max="7149" width="24.28515625" style="1" bestFit="1" customWidth="1"/>
    <col min="7150" max="7150" width="47" style="1" bestFit="1" customWidth="1"/>
    <col min="7151" max="7151" width="14.42578125" style="1" customWidth="1"/>
    <col min="7152" max="7152" width="11.28515625" style="1" bestFit="1" customWidth="1"/>
    <col min="7153" max="7153" width="22.28515625" style="1" customWidth="1"/>
    <col min="7154" max="7154" width="25.28515625" style="1" customWidth="1"/>
    <col min="7155" max="7155" width="20" style="1" customWidth="1"/>
    <col min="7156" max="7156" width="26.7109375" style="1" customWidth="1"/>
    <col min="7157" max="7404" width="11.42578125" style="1"/>
    <col min="7405" max="7405" width="24.28515625" style="1" bestFit="1" customWidth="1"/>
    <col min="7406" max="7406" width="47" style="1" bestFit="1" customWidth="1"/>
    <col min="7407" max="7407" width="14.42578125" style="1" customWidth="1"/>
    <col min="7408" max="7408" width="11.28515625" style="1" bestFit="1" customWidth="1"/>
    <col min="7409" max="7409" width="22.28515625" style="1" customWidth="1"/>
    <col min="7410" max="7410" width="25.28515625" style="1" customWidth="1"/>
    <col min="7411" max="7411" width="20" style="1" customWidth="1"/>
    <col min="7412" max="7412" width="26.7109375" style="1" customWidth="1"/>
    <col min="7413" max="7660" width="11.42578125" style="1"/>
    <col min="7661" max="7661" width="24.28515625" style="1" bestFit="1" customWidth="1"/>
    <col min="7662" max="7662" width="47" style="1" bestFit="1" customWidth="1"/>
    <col min="7663" max="7663" width="14.42578125" style="1" customWidth="1"/>
    <col min="7664" max="7664" width="11.28515625" style="1" bestFit="1" customWidth="1"/>
    <col min="7665" max="7665" width="22.28515625" style="1" customWidth="1"/>
    <col min="7666" max="7666" width="25.28515625" style="1" customWidth="1"/>
    <col min="7667" max="7667" width="20" style="1" customWidth="1"/>
    <col min="7668" max="7668" width="26.7109375" style="1" customWidth="1"/>
    <col min="7669" max="7916" width="11.42578125" style="1"/>
    <col min="7917" max="7917" width="24.28515625" style="1" bestFit="1" customWidth="1"/>
    <col min="7918" max="7918" width="47" style="1" bestFit="1" customWidth="1"/>
    <col min="7919" max="7919" width="14.42578125" style="1" customWidth="1"/>
    <col min="7920" max="7920" width="11.28515625" style="1" bestFit="1" customWidth="1"/>
    <col min="7921" max="7921" width="22.28515625" style="1" customWidth="1"/>
    <col min="7922" max="7922" width="25.28515625" style="1" customWidth="1"/>
    <col min="7923" max="7923" width="20" style="1" customWidth="1"/>
    <col min="7924" max="7924" width="26.7109375" style="1" customWidth="1"/>
    <col min="7925" max="8172" width="11.42578125" style="1"/>
    <col min="8173" max="8173" width="24.28515625" style="1" bestFit="1" customWidth="1"/>
    <col min="8174" max="8174" width="47" style="1" bestFit="1" customWidth="1"/>
    <col min="8175" max="8175" width="14.42578125" style="1" customWidth="1"/>
    <col min="8176" max="8176" width="11.28515625" style="1" bestFit="1" customWidth="1"/>
    <col min="8177" max="8177" width="22.28515625" style="1" customWidth="1"/>
    <col min="8178" max="8178" width="25.28515625" style="1" customWidth="1"/>
    <col min="8179" max="8179" width="20" style="1" customWidth="1"/>
    <col min="8180" max="8180" width="26.7109375" style="1" customWidth="1"/>
    <col min="8181" max="8428" width="11.42578125" style="1"/>
    <col min="8429" max="8429" width="24.28515625" style="1" bestFit="1" customWidth="1"/>
    <col min="8430" max="8430" width="47" style="1" bestFit="1" customWidth="1"/>
    <col min="8431" max="8431" width="14.42578125" style="1" customWidth="1"/>
    <col min="8432" max="8432" width="11.28515625" style="1" bestFit="1" customWidth="1"/>
    <col min="8433" max="8433" width="22.28515625" style="1" customWidth="1"/>
    <col min="8434" max="8434" width="25.28515625" style="1" customWidth="1"/>
    <col min="8435" max="8435" width="20" style="1" customWidth="1"/>
    <col min="8436" max="8436" width="26.7109375" style="1" customWidth="1"/>
    <col min="8437" max="8684" width="11.42578125" style="1"/>
    <col min="8685" max="8685" width="24.28515625" style="1" bestFit="1" customWidth="1"/>
    <col min="8686" max="8686" width="47" style="1" bestFit="1" customWidth="1"/>
    <col min="8687" max="8687" width="14.42578125" style="1" customWidth="1"/>
    <col min="8688" max="8688" width="11.28515625" style="1" bestFit="1" customWidth="1"/>
    <col min="8689" max="8689" width="22.28515625" style="1" customWidth="1"/>
    <col min="8690" max="8690" width="25.28515625" style="1" customWidth="1"/>
    <col min="8691" max="8691" width="20" style="1" customWidth="1"/>
    <col min="8692" max="8692" width="26.7109375" style="1" customWidth="1"/>
    <col min="8693" max="8940" width="11.42578125" style="1"/>
    <col min="8941" max="8941" width="24.28515625" style="1" bestFit="1" customWidth="1"/>
    <col min="8942" max="8942" width="47" style="1" bestFit="1" customWidth="1"/>
    <col min="8943" max="8943" width="14.42578125" style="1" customWidth="1"/>
    <col min="8944" max="8944" width="11.28515625" style="1" bestFit="1" customWidth="1"/>
    <col min="8945" max="8945" width="22.28515625" style="1" customWidth="1"/>
    <col min="8946" max="8946" width="25.28515625" style="1" customWidth="1"/>
    <col min="8947" max="8947" width="20" style="1" customWidth="1"/>
    <col min="8948" max="8948" width="26.7109375" style="1" customWidth="1"/>
    <col min="8949" max="9196" width="11.42578125" style="1"/>
    <col min="9197" max="9197" width="24.28515625" style="1" bestFit="1" customWidth="1"/>
    <col min="9198" max="9198" width="47" style="1" bestFit="1" customWidth="1"/>
    <col min="9199" max="9199" width="14.42578125" style="1" customWidth="1"/>
    <col min="9200" max="9200" width="11.28515625" style="1" bestFit="1" customWidth="1"/>
    <col min="9201" max="9201" width="22.28515625" style="1" customWidth="1"/>
    <col min="9202" max="9202" width="25.28515625" style="1" customWidth="1"/>
    <col min="9203" max="9203" width="20" style="1" customWidth="1"/>
    <col min="9204" max="9204" width="26.7109375" style="1" customWidth="1"/>
    <col min="9205" max="9452" width="11.42578125" style="1"/>
    <col min="9453" max="9453" width="24.28515625" style="1" bestFit="1" customWidth="1"/>
    <col min="9454" max="9454" width="47" style="1" bestFit="1" customWidth="1"/>
    <col min="9455" max="9455" width="14.42578125" style="1" customWidth="1"/>
    <col min="9456" max="9456" width="11.28515625" style="1" bestFit="1" customWidth="1"/>
    <col min="9457" max="9457" width="22.28515625" style="1" customWidth="1"/>
    <col min="9458" max="9458" width="25.28515625" style="1" customWidth="1"/>
    <col min="9459" max="9459" width="20" style="1" customWidth="1"/>
    <col min="9460" max="9460" width="26.7109375" style="1" customWidth="1"/>
    <col min="9461" max="9708" width="11.42578125" style="1"/>
    <col min="9709" max="9709" width="24.28515625" style="1" bestFit="1" customWidth="1"/>
    <col min="9710" max="9710" width="47" style="1" bestFit="1" customWidth="1"/>
    <col min="9711" max="9711" width="14.42578125" style="1" customWidth="1"/>
    <col min="9712" max="9712" width="11.28515625" style="1" bestFit="1" customWidth="1"/>
    <col min="9713" max="9713" width="22.28515625" style="1" customWidth="1"/>
    <col min="9714" max="9714" width="25.28515625" style="1" customWidth="1"/>
    <col min="9715" max="9715" width="20" style="1" customWidth="1"/>
    <col min="9716" max="9716" width="26.7109375" style="1" customWidth="1"/>
    <col min="9717" max="9964" width="11.42578125" style="1"/>
    <col min="9965" max="9965" width="24.28515625" style="1" bestFit="1" customWidth="1"/>
    <col min="9966" max="9966" width="47" style="1" bestFit="1" customWidth="1"/>
    <col min="9967" max="9967" width="14.42578125" style="1" customWidth="1"/>
    <col min="9968" max="9968" width="11.28515625" style="1" bestFit="1" customWidth="1"/>
    <col min="9969" max="9969" width="22.28515625" style="1" customWidth="1"/>
    <col min="9970" max="9970" width="25.28515625" style="1" customWidth="1"/>
    <col min="9971" max="9971" width="20" style="1" customWidth="1"/>
    <col min="9972" max="9972" width="26.7109375" style="1" customWidth="1"/>
    <col min="9973" max="10220" width="11.42578125" style="1"/>
    <col min="10221" max="10221" width="24.28515625" style="1" bestFit="1" customWidth="1"/>
    <col min="10222" max="10222" width="47" style="1" bestFit="1" customWidth="1"/>
    <col min="10223" max="10223" width="14.42578125" style="1" customWidth="1"/>
    <col min="10224" max="10224" width="11.28515625" style="1" bestFit="1" customWidth="1"/>
    <col min="10225" max="10225" width="22.28515625" style="1" customWidth="1"/>
    <col min="10226" max="10226" width="25.28515625" style="1" customWidth="1"/>
    <col min="10227" max="10227" width="20" style="1" customWidth="1"/>
    <col min="10228" max="10228" width="26.7109375" style="1" customWidth="1"/>
    <col min="10229" max="10476" width="11.42578125" style="1"/>
    <col min="10477" max="10477" width="24.28515625" style="1" bestFit="1" customWidth="1"/>
    <col min="10478" max="10478" width="47" style="1" bestFit="1" customWidth="1"/>
    <col min="10479" max="10479" width="14.42578125" style="1" customWidth="1"/>
    <col min="10480" max="10480" width="11.28515625" style="1" bestFit="1" customWidth="1"/>
    <col min="10481" max="10481" width="22.28515625" style="1" customWidth="1"/>
    <col min="10482" max="10482" width="25.28515625" style="1" customWidth="1"/>
    <col min="10483" max="10483" width="20" style="1" customWidth="1"/>
    <col min="10484" max="10484" width="26.7109375" style="1" customWidth="1"/>
    <col min="10485" max="10732" width="11.42578125" style="1"/>
    <col min="10733" max="10733" width="24.28515625" style="1" bestFit="1" customWidth="1"/>
    <col min="10734" max="10734" width="47" style="1" bestFit="1" customWidth="1"/>
    <col min="10735" max="10735" width="14.42578125" style="1" customWidth="1"/>
    <col min="10736" max="10736" width="11.28515625" style="1" bestFit="1" customWidth="1"/>
    <col min="10737" max="10737" width="22.28515625" style="1" customWidth="1"/>
    <col min="10738" max="10738" width="25.28515625" style="1" customWidth="1"/>
    <col min="10739" max="10739" width="20" style="1" customWidth="1"/>
    <col min="10740" max="10740" width="26.7109375" style="1" customWidth="1"/>
    <col min="10741" max="10988" width="11.42578125" style="1"/>
    <col min="10989" max="10989" width="24.28515625" style="1" bestFit="1" customWidth="1"/>
    <col min="10990" max="10990" width="47" style="1" bestFit="1" customWidth="1"/>
    <col min="10991" max="10991" width="14.42578125" style="1" customWidth="1"/>
    <col min="10992" max="10992" width="11.28515625" style="1" bestFit="1" customWidth="1"/>
    <col min="10993" max="10993" width="22.28515625" style="1" customWidth="1"/>
    <col min="10994" max="10994" width="25.28515625" style="1" customWidth="1"/>
    <col min="10995" max="10995" width="20" style="1" customWidth="1"/>
    <col min="10996" max="10996" width="26.7109375" style="1" customWidth="1"/>
    <col min="10997" max="11244" width="11.42578125" style="1"/>
    <col min="11245" max="11245" width="24.28515625" style="1" bestFit="1" customWidth="1"/>
    <col min="11246" max="11246" width="47" style="1" bestFit="1" customWidth="1"/>
    <col min="11247" max="11247" width="14.42578125" style="1" customWidth="1"/>
    <col min="11248" max="11248" width="11.28515625" style="1" bestFit="1" customWidth="1"/>
    <col min="11249" max="11249" width="22.28515625" style="1" customWidth="1"/>
    <col min="11250" max="11250" width="25.28515625" style="1" customWidth="1"/>
    <col min="11251" max="11251" width="20" style="1" customWidth="1"/>
    <col min="11252" max="11252" width="26.7109375" style="1" customWidth="1"/>
    <col min="11253" max="11500" width="11.42578125" style="1"/>
    <col min="11501" max="11501" width="24.28515625" style="1" bestFit="1" customWidth="1"/>
    <col min="11502" max="11502" width="47" style="1" bestFit="1" customWidth="1"/>
    <col min="11503" max="11503" width="14.42578125" style="1" customWidth="1"/>
    <col min="11504" max="11504" width="11.28515625" style="1" bestFit="1" customWidth="1"/>
    <col min="11505" max="11505" width="22.28515625" style="1" customWidth="1"/>
    <col min="11506" max="11506" width="25.28515625" style="1" customWidth="1"/>
    <col min="11507" max="11507" width="20" style="1" customWidth="1"/>
    <col min="11508" max="11508" width="26.7109375" style="1" customWidth="1"/>
    <col min="11509" max="11756" width="11.42578125" style="1"/>
    <col min="11757" max="11757" width="24.28515625" style="1" bestFit="1" customWidth="1"/>
    <col min="11758" max="11758" width="47" style="1" bestFit="1" customWidth="1"/>
    <col min="11759" max="11759" width="14.42578125" style="1" customWidth="1"/>
    <col min="11760" max="11760" width="11.28515625" style="1" bestFit="1" customWidth="1"/>
    <col min="11761" max="11761" width="22.28515625" style="1" customWidth="1"/>
    <col min="11762" max="11762" width="25.28515625" style="1" customWidth="1"/>
    <col min="11763" max="11763" width="20" style="1" customWidth="1"/>
    <col min="11764" max="11764" width="26.7109375" style="1" customWidth="1"/>
    <col min="11765" max="12012" width="11.42578125" style="1"/>
    <col min="12013" max="12013" width="24.28515625" style="1" bestFit="1" customWidth="1"/>
    <col min="12014" max="12014" width="47" style="1" bestFit="1" customWidth="1"/>
    <col min="12015" max="12015" width="14.42578125" style="1" customWidth="1"/>
    <col min="12016" max="12016" width="11.28515625" style="1" bestFit="1" customWidth="1"/>
    <col min="12017" max="12017" width="22.28515625" style="1" customWidth="1"/>
    <col min="12018" max="12018" width="25.28515625" style="1" customWidth="1"/>
    <col min="12019" max="12019" width="20" style="1" customWidth="1"/>
    <col min="12020" max="12020" width="26.7109375" style="1" customWidth="1"/>
    <col min="12021" max="12268" width="11.42578125" style="1"/>
    <col min="12269" max="12269" width="24.28515625" style="1" bestFit="1" customWidth="1"/>
    <col min="12270" max="12270" width="47" style="1" bestFit="1" customWidth="1"/>
    <col min="12271" max="12271" width="14.42578125" style="1" customWidth="1"/>
    <col min="12272" max="12272" width="11.28515625" style="1" bestFit="1" customWidth="1"/>
    <col min="12273" max="12273" width="22.28515625" style="1" customWidth="1"/>
    <col min="12274" max="12274" width="25.28515625" style="1" customWidth="1"/>
    <col min="12275" max="12275" width="20" style="1" customWidth="1"/>
    <col min="12276" max="12276" width="26.7109375" style="1" customWidth="1"/>
    <col min="12277" max="12524" width="11.42578125" style="1"/>
    <col min="12525" max="12525" width="24.28515625" style="1" bestFit="1" customWidth="1"/>
    <col min="12526" max="12526" width="47" style="1" bestFit="1" customWidth="1"/>
    <col min="12527" max="12527" width="14.42578125" style="1" customWidth="1"/>
    <col min="12528" max="12528" width="11.28515625" style="1" bestFit="1" customWidth="1"/>
    <col min="12529" max="12529" width="22.28515625" style="1" customWidth="1"/>
    <col min="12530" max="12530" width="25.28515625" style="1" customWidth="1"/>
    <col min="12531" max="12531" width="20" style="1" customWidth="1"/>
    <col min="12532" max="12532" width="26.7109375" style="1" customWidth="1"/>
    <col min="12533" max="12780" width="11.42578125" style="1"/>
    <col min="12781" max="12781" width="24.28515625" style="1" bestFit="1" customWidth="1"/>
    <col min="12782" max="12782" width="47" style="1" bestFit="1" customWidth="1"/>
    <col min="12783" max="12783" width="14.42578125" style="1" customWidth="1"/>
    <col min="12784" max="12784" width="11.28515625" style="1" bestFit="1" customWidth="1"/>
    <col min="12785" max="12785" width="22.28515625" style="1" customWidth="1"/>
    <col min="12786" max="12786" width="25.28515625" style="1" customWidth="1"/>
    <col min="12787" max="12787" width="20" style="1" customWidth="1"/>
    <col min="12788" max="12788" width="26.7109375" style="1" customWidth="1"/>
    <col min="12789" max="13036" width="11.42578125" style="1"/>
    <col min="13037" max="13037" width="24.28515625" style="1" bestFit="1" customWidth="1"/>
    <col min="13038" max="13038" width="47" style="1" bestFit="1" customWidth="1"/>
    <col min="13039" max="13039" width="14.42578125" style="1" customWidth="1"/>
    <col min="13040" max="13040" width="11.28515625" style="1" bestFit="1" customWidth="1"/>
    <col min="13041" max="13041" width="22.28515625" style="1" customWidth="1"/>
    <col min="13042" max="13042" width="25.28515625" style="1" customWidth="1"/>
    <col min="13043" max="13043" width="20" style="1" customWidth="1"/>
    <col min="13044" max="13044" width="26.7109375" style="1" customWidth="1"/>
    <col min="13045" max="13292" width="11.42578125" style="1"/>
    <col min="13293" max="13293" width="24.28515625" style="1" bestFit="1" customWidth="1"/>
    <col min="13294" max="13294" width="47" style="1" bestFit="1" customWidth="1"/>
    <col min="13295" max="13295" width="14.42578125" style="1" customWidth="1"/>
    <col min="13296" max="13296" width="11.28515625" style="1" bestFit="1" customWidth="1"/>
    <col min="13297" max="13297" width="22.28515625" style="1" customWidth="1"/>
    <col min="13298" max="13298" width="25.28515625" style="1" customWidth="1"/>
    <col min="13299" max="13299" width="20" style="1" customWidth="1"/>
    <col min="13300" max="13300" width="26.7109375" style="1" customWidth="1"/>
    <col min="13301" max="13548" width="11.42578125" style="1"/>
    <col min="13549" max="13549" width="24.28515625" style="1" bestFit="1" customWidth="1"/>
    <col min="13550" max="13550" width="47" style="1" bestFit="1" customWidth="1"/>
    <col min="13551" max="13551" width="14.42578125" style="1" customWidth="1"/>
    <col min="13552" max="13552" width="11.28515625" style="1" bestFit="1" customWidth="1"/>
    <col min="13553" max="13553" width="22.28515625" style="1" customWidth="1"/>
    <col min="13554" max="13554" width="25.28515625" style="1" customWidth="1"/>
    <col min="13555" max="13555" width="20" style="1" customWidth="1"/>
    <col min="13556" max="13556" width="26.7109375" style="1" customWidth="1"/>
    <col min="13557" max="13804" width="11.42578125" style="1"/>
    <col min="13805" max="13805" width="24.28515625" style="1" bestFit="1" customWidth="1"/>
    <col min="13806" max="13806" width="47" style="1" bestFit="1" customWidth="1"/>
    <col min="13807" max="13807" width="14.42578125" style="1" customWidth="1"/>
    <col min="13808" max="13808" width="11.28515625" style="1" bestFit="1" customWidth="1"/>
    <col min="13809" max="13809" width="22.28515625" style="1" customWidth="1"/>
    <col min="13810" max="13810" width="25.28515625" style="1" customWidth="1"/>
    <col min="13811" max="13811" width="20" style="1" customWidth="1"/>
    <col min="13812" max="13812" width="26.7109375" style="1" customWidth="1"/>
    <col min="13813" max="14060" width="11.42578125" style="1"/>
    <col min="14061" max="14061" width="24.28515625" style="1" bestFit="1" customWidth="1"/>
    <col min="14062" max="14062" width="47" style="1" bestFit="1" customWidth="1"/>
    <col min="14063" max="14063" width="14.42578125" style="1" customWidth="1"/>
    <col min="14064" max="14064" width="11.28515625" style="1" bestFit="1" customWidth="1"/>
    <col min="14065" max="14065" width="22.28515625" style="1" customWidth="1"/>
    <col min="14066" max="14066" width="25.28515625" style="1" customWidth="1"/>
    <col min="14067" max="14067" width="20" style="1" customWidth="1"/>
    <col min="14068" max="14068" width="26.7109375" style="1" customWidth="1"/>
    <col min="14069" max="14316" width="11.42578125" style="1"/>
    <col min="14317" max="14317" width="24.28515625" style="1" bestFit="1" customWidth="1"/>
    <col min="14318" max="14318" width="47" style="1" bestFit="1" customWidth="1"/>
    <col min="14319" max="14319" width="14.42578125" style="1" customWidth="1"/>
    <col min="14320" max="14320" width="11.28515625" style="1" bestFit="1" customWidth="1"/>
    <col min="14321" max="14321" width="22.28515625" style="1" customWidth="1"/>
    <col min="14322" max="14322" width="25.28515625" style="1" customWidth="1"/>
    <col min="14323" max="14323" width="20" style="1" customWidth="1"/>
    <col min="14324" max="14324" width="26.7109375" style="1" customWidth="1"/>
    <col min="14325" max="14572" width="11.42578125" style="1"/>
    <col min="14573" max="14573" width="24.28515625" style="1" bestFit="1" customWidth="1"/>
    <col min="14574" max="14574" width="47" style="1" bestFit="1" customWidth="1"/>
    <col min="14575" max="14575" width="14.42578125" style="1" customWidth="1"/>
    <col min="14576" max="14576" width="11.28515625" style="1" bestFit="1" customWidth="1"/>
    <col min="14577" max="14577" width="22.28515625" style="1" customWidth="1"/>
    <col min="14578" max="14578" width="25.28515625" style="1" customWidth="1"/>
    <col min="14579" max="14579" width="20" style="1" customWidth="1"/>
    <col min="14580" max="14580" width="26.7109375" style="1" customWidth="1"/>
    <col min="14581" max="14828" width="11.42578125" style="1"/>
    <col min="14829" max="14829" width="24.28515625" style="1" bestFit="1" customWidth="1"/>
    <col min="14830" max="14830" width="47" style="1" bestFit="1" customWidth="1"/>
    <col min="14831" max="14831" width="14.42578125" style="1" customWidth="1"/>
    <col min="14832" max="14832" width="11.28515625" style="1" bestFit="1" customWidth="1"/>
    <col min="14833" max="14833" width="22.28515625" style="1" customWidth="1"/>
    <col min="14834" max="14834" width="25.28515625" style="1" customWidth="1"/>
    <col min="14835" max="14835" width="20" style="1" customWidth="1"/>
    <col min="14836" max="14836" width="26.7109375" style="1" customWidth="1"/>
    <col min="14837" max="15084" width="11.42578125" style="1"/>
    <col min="15085" max="15085" width="24.28515625" style="1" bestFit="1" customWidth="1"/>
    <col min="15086" max="15086" width="47" style="1" bestFit="1" customWidth="1"/>
    <col min="15087" max="15087" width="14.42578125" style="1" customWidth="1"/>
    <col min="15088" max="15088" width="11.28515625" style="1" bestFit="1" customWidth="1"/>
    <col min="15089" max="15089" width="22.28515625" style="1" customWidth="1"/>
    <col min="15090" max="15090" width="25.28515625" style="1" customWidth="1"/>
    <col min="15091" max="15091" width="20" style="1" customWidth="1"/>
    <col min="15092" max="15092" width="26.7109375" style="1" customWidth="1"/>
    <col min="15093" max="15340" width="11.42578125" style="1"/>
    <col min="15341" max="15341" width="24.28515625" style="1" bestFit="1" customWidth="1"/>
    <col min="15342" max="15342" width="47" style="1" bestFit="1" customWidth="1"/>
    <col min="15343" max="15343" width="14.42578125" style="1" customWidth="1"/>
    <col min="15344" max="15344" width="11.28515625" style="1" bestFit="1" customWidth="1"/>
    <col min="15345" max="15345" width="22.28515625" style="1" customWidth="1"/>
    <col min="15346" max="15346" width="25.28515625" style="1" customWidth="1"/>
    <col min="15347" max="15347" width="20" style="1" customWidth="1"/>
    <col min="15348" max="15348" width="26.7109375" style="1" customWidth="1"/>
    <col min="15349" max="15596" width="11.42578125" style="1"/>
    <col min="15597" max="15597" width="24.28515625" style="1" bestFit="1" customWidth="1"/>
    <col min="15598" max="15598" width="47" style="1" bestFit="1" customWidth="1"/>
    <col min="15599" max="15599" width="14.42578125" style="1" customWidth="1"/>
    <col min="15600" max="15600" width="11.28515625" style="1" bestFit="1" customWidth="1"/>
    <col min="15601" max="15601" width="22.28515625" style="1" customWidth="1"/>
    <col min="15602" max="15602" width="25.28515625" style="1" customWidth="1"/>
    <col min="15603" max="15603" width="20" style="1" customWidth="1"/>
    <col min="15604" max="15604" width="26.7109375" style="1" customWidth="1"/>
    <col min="15605" max="15852" width="11.42578125" style="1"/>
    <col min="15853" max="15853" width="24.28515625" style="1" bestFit="1" customWidth="1"/>
    <col min="15854" max="15854" width="47" style="1" bestFit="1" customWidth="1"/>
    <col min="15855" max="15855" width="14.42578125" style="1" customWidth="1"/>
    <col min="15856" max="15856" width="11.28515625" style="1" bestFit="1" customWidth="1"/>
    <col min="15857" max="15857" width="22.28515625" style="1" customWidth="1"/>
    <col min="15858" max="15858" width="25.28515625" style="1" customWidth="1"/>
    <col min="15859" max="15859" width="20" style="1" customWidth="1"/>
    <col min="15860" max="15860" width="26.7109375" style="1" customWidth="1"/>
    <col min="15861" max="16108" width="11.42578125" style="1"/>
    <col min="16109" max="16109" width="24.28515625" style="1" bestFit="1" customWidth="1"/>
    <col min="16110" max="16110" width="47" style="1" bestFit="1" customWidth="1"/>
    <col min="16111" max="16111" width="14.42578125" style="1" customWidth="1"/>
    <col min="16112" max="16112" width="11.28515625" style="1" bestFit="1" customWidth="1"/>
    <col min="16113" max="16113" width="22.28515625" style="1" customWidth="1"/>
    <col min="16114" max="16114" width="25.28515625" style="1" customWidth="1"/>
    <col min="16115" max="16115" width="20" style="1" customWidth="1"/>
    <col min="16116" max="16116" width="26.7109375" style="1" customWidth="1"/>
    <col min="16117" max="16384" width="11.42578125" style="1"/>
  </cols>
  <sheetData>
    <row r="1" spans="1:11" ht="83.25" customHeight="1" thickBot="1" x14ac:dyDescent="0.3">
      <c r="D1" s="523" t="s">
        <v>0</v>
      </c>
      <c r="E1" s="526" t="s">
        <v>1</v>
      </c>
      <c r="F1" s="526" t="s">
        <v>2</v>
      </c>
      <c r="G1" s="528" t="s">
        <v>3</v>
      </c>
      <c r="H1" s="545" t="s">
        <v>239</v>
      </c>
      <c r="I1" s="546"/>
      <c r="J1" s="546"/>
      <c r="K1" s="547"/>
    </row>
    <row r="2" spans="1:11" ht="15" customHeight="1" x14ac:dyDescent="0.25">
      <c r="D2" s="524"/>
      <c r="E2" s="527"/>
      <c r="F2" s="428"/>
      <c r="G2" s="529"/>
      <c r="H2" s="548" t="s">
        <v>5</v>
      </c>
      <c r="I2" s="532"/>
      <c r="J2" s="548" t="s">
        <v>6</v>
      </c>
      <c r="K2" s="552"/>
    </row>
    <row r="3" spans="1:11" ht="15" customHeight="1" x14ac:dyDescent="0.25">
      <c r="D3" s="524"/>
      <c r="E3" s="527"/>
      <c r="F3" s="428"/>
      <c r="G3" s="529"/>
      <c r="H3" s="549"/>
      <c r="I3" s="534"/>
      <c r="J3" s="549"/>
      <c r="K3" s="553"/>
    </row>
    <row r="4" spans="1:11" ht="15" customHeight="1" x14ac:dyDescent="0.25">
      <c r="D4" s="524"/>
      <c r="E4" s="527"/>
      <c r="F4" s="428"/>
      <c r="G4" s="529"/>
      <c r="H4" s="549"/>
      <c r="I4" s="534"/>
      <c r="J4" s="549"/>
      <c r="K4" s="553"/>
    </row>
    <row r="5" spans="1:11" ht="15" customHeight="1" x14ac:dyDescent="0.25">
      <c r="D5" s="524"/>
      <c r="E5" s="527"/>
      <c r="F5" s="428"/>
      <c r="G5" s="529"/>
      <c r="H5" s="549"/>
      <c r="I5" s="534"/>
      <c r="J5" s="549"/>
      <c r="K5" s="553"/>
    </row>
    <row r="6" spans="1:11" ht="15" customHeight="1" x14ac:dyDescent="0.25">
      <c r="D6" s="524"/>
      <c r="E6" s="527"/>
      <c r="F6" s="428"/>
      <c r="G6" s="529"/>
      <c r="H6" s="549"/>
      <c r="I6" s="534"/>
      <c r="J6" s="549"/>
      <c r="K6" s="553"/>
    </row>
    <row r="7" spans="1:11" ht="15" customHeight="1" x14ac:dyDescent="0.25">
      <c r="D7" s="524"/>
      <c r="E7" s="527"/>
      <c r="F7" s="428"/>
      <c r="G7" s="529"/>
      <c r="H7" s="549"/>
      <c r="I7" s="534"/>
      <c r="J7" s="549"/>
      <c r="K7" s="553"/>
    </row>
    <row r="8" spans="1:11" ht="15" customHeight="1" x14ac:dyDescent="0.25">
      <c r="D8" s="524"/>
      <c r="E8" s="527"/>
      <c r="F8" s="428"/>
      <c r="G8" s="529"/>
      <c r="H8" s="549"/>
      <c r="I8" s="534"/>
      <c r="J8" s="549"/>
      <c r="K8" s="553"/>
    </row>
    <row r="9" spans="1:11" ht="15.75" customHeight="1" thickBot="1" x14ac:dyDescent="0.3">
      <c r="D9" s="524"/>
      <c r="E9" s="527"/>
      <c r="F9" s="428"/>
      <c r="G9" s="529"/>
      <c r="H9" s="550"/>
      <c r="I9" s="551"/>
      <c r="J9" s="550"/>
      <c r="K9" s="554"/>
    </row>
    <row r="10" spans="1:11" ht="57.75" customHeight="1" thickTop="1" thickBot="1" x14ac:dyDescent="0.3">
      <c r="D10" s="525"/>
      <c r="E10" s="429"/>
      <c r="F10" s="428"/>
      <c r="G10" s="530"/>
      <c r="H10" s="555" t="s">
        <v>243</v>
      </c>
      <c r="I10" s="556"/>
      <c r="J10" s="555" t="s">
        <v>244</v>
      </c>
      <c r="K10" s="557"/>
    </row>
    <row r="11" spans="1:11" ht="68.25" customHeight="1" x14ac:dyDescent="0.25">
      <c r="D11" s="178"/>
      <c r="E11" s="179"/>
      <c r="F11" s="428"/>
      <c r="G11" s="179" t="s">
        <v>7</v>
      </c>
      <c r="H11" s="180" t="s">
        <v>201</v>
      </c>
      <c r="I11" s="200" t="s">
        <v>202</v>
      </c>
      <c r="J11" s="180" t="s">
        <v>201</v>
      </c>
      <c r="K11" s="201" t="s">
        <v>202</v>
      </c>
    </row>
    <row r="12" spans="1:11" x14ac:dyDescent="0.25">
      <c r="A12" s="247" t="s">
        <v>302</v>
      </c>
      <c r="B12">
        <v>2176</v>
      </c>
      <c r="C12" t="b">
        <f>IF(B12=J12,TRUE)</f>
        <v>1</v>
      </c>
      <c r="D12" s="118" t="s">
        <v>21</v>
      </c>
      <c r="E12" s="118" t="s">
        <v>22</v>
      </c>
      <c r="F12" s="119"/>
      <c r="G12" s="119"/>
      <c r="H12" s="181">
        <v>1386</v>
      </c>
      <c r="I12" s="211">
        <v>1187</v>
      </c>
      <c r="J12" s="181">
        <v>2176</v>
      </c>
      <c r="K12" s="211">
        <v>2168</v>
      </c>
    </row>
    <row r="13" spans="1:11" x14ac:dyDescent="0.25">
      <c r="A13" s="247" t="s">
        <v>303</v>
      </c>
      <c r="B13">
        <v>1447</v>
      </c>
      <c r="C13" t="b">
        <f t="shared" ref="C13:C77" si="0">IF(B13=J13,TRUE)</f>
        <v>1</v>
      </c>
      <c r="D13" s="118" t="s">
        <v>21</v>
      </c>
      <c r="E13" s="118" t="s">
        <v>23</v>
      </c>
      <c r="F13" s="119"/>
      <c r="G13" s="119"/>
      <c r="H13" s="181">
        <v>1616</v>
      </c>
      <c r="I13" s="211">
        <v>1357</v>
      </c>
      <c r="J13" s="181">
        <v>1447</v>
      </c>
      <c r="K13" s="211">
        <v>1542</v>
      </c>
    </row>
    <row r="14" spans="1:11" x14ac:dyDescent="0.25">
      <c r="A14" s="247" t="s">
        <v>304</v>
      </c>
      <c r="B14">
        <v>1673</v>
      </c>
      <c r="C14" t="b">
        <f t="shared" si="0"/>
        <v>1</v>
      </c>
      <c r="D14" s="118" t="s">
        <v>21</v>
      </c>
      <c r="E14" s="118" t="s">
        <v>24</v>
      </c>
      <c r="F14" s="119"/>
      <c r="G14" s="119"/>
      <c r="H14" s="181">
        <v>1034</v>
      </c>
      <c r="I14" s="211">
        <v>1076</v>
      </c>
      <c r="J14" s="181">
        <v>1673</v>
      </c>
      <c r="K14" s="211">
        <v>1997</v>
      </c>
    </row>
    <row r="15" spans="1:11" x14ac:dyDescent="0.25">
      <c r="A15" s="247" t="s">
        <v>305</v>
      </c>
      <c r="B15">
        <v>1934</v>
      </c>
      <c r="C15" t="b">
        <f t="shared" si="0"/>
        <v>1</v>
      </c>
      <c r="D15" s="118" t="s">
        <v>21</v>
      </c>
      <c r="E15" s="118" t="s">
        <v>25</v>
      </c>
      <c r="F15" s="119"/>
      <c r="G15" s="119"/>
      <c r="H15" s="181">
        <v>1107</v>
      </c>
      <c r="I15" s="211">
        <v>1064</v>
      </c>
      <c r="J15" s="181">
        <v>1934</v>
      </c>
      <c r="K15" s="211">
        <v>1835</v>
      </c>
    </row>
    <row r="16" spans="1:11" x14ac:dyDescent="0.25">
      <c r="A16" s="247" t="s">
        <v>306</v>
      </c>
      <c r="B16">
        <v>1340</v>
      </c>
      <c r="C16" t="b">
        <f t="shared" si="0"/>
        <v>1</v>
      </c>
      <c r="D16" s="118" t="s">
        <v>21</v>
      </c>
      <c r="E16" s="118" t="s">
        <v>26</v>
      </c>
      <c r="F16" s="123"/>
      <c r="G16" s="119"/>
      <c r="H16" s="181">
        <v>1107</v>
      </c>
      <c r="I16" s="211">
        <v>723</v>
      </c>
      <c r="J16" s="181">
        <v>1340</v>
      </c>
      <c r="K16" s="211">
        <v>1347</v>
      </c>
    </row>
    <row r="17" spans="1:11" x14ac:dyDescent="0.25">
      <c r="A17" s="247" t="s">
        <v>307</v>
      </c>
      <c r="B17">
        <v>1176</v>
      </c>
      <c r="C17" t="b">
        <f t="shared" si="0"/>
        <v>1</v>
      </c>
      <c r="D17" s="118" t="s">
        <v>21</v>
      </c>
      <c r="E17" s="118" t="s">
        <v>27</v>
      </c>
      <c r="F17" s="119"/>
      <c r="G17" s="119"/>
      <c r="H17" s="181">
        <v>737</v>
      </c>
      <c r="I17" s="211">
        <v>653</v>
      </c>
      <c r="J17" s="181">
        <v>1176</v>
      </c>
      <c r="K17" s="211">
        <v>997</v>
      </c>
    </row>
    <row r="18" spans="1:11" x14ac:dyDescent="0.25">
      <c r="A18" s="247" t="s">
        <v>378</v>
      </c>
      <c r="B18">
        <v>121</v>
      </c>
      <c r="C18" t="b">
        <f t="shared" si="0"/>
        <v>1</v>
      </c>
      <c r="D18" s="118" t="s">
        <v>21</v>
      </c>
      <c r="E18" s="118" t="s">
        <v>28</v>
      </c>
      <c r="F18" s="119"/>
      <c r="G18" s="119"/>
      <c r="H18" s="364">
        <v>88</v>
      </c>
      <c r="I18" s="211">
        <v>43</v>
      </c>
      <c r="J18" s="364">
        <v>121</v>
      </c>
      <c r="K18" s="211">
        <v>123</v>
      </c>
    </row>
    <row r="19" spans="1:11" x14ac:dyDescent="0.25">
      <c r="A19" s="247" t="s">
        <v>379</v>
      </c>
      <c r="B19">
        <v>122</v>
      </c>
      <c r="C19" t="b">
        <f t="shared" si="0"/>
        <v>1</v>
      </c>
      <c r="D19" s="118" t="s">
        <v>21</v>
      </c>
      <c r="E19" s="118" t="s">
        <v>29</v>
      </c>
      <c r="F19" s="119"/>
      <c r="G19" s="119"/>
      <c r="H19" s="364">
        <v>79</v>
      </c>
      <c r="I19" s="211">
        <v>35</v>
      </c>
      <c r="J19" s="364">
        <v>122</v>
      </c>
      <c r="K19" s="211">
        <v>91</v>
      </c>
    </row>
    <row r="20" spans="1:11" x14ac:dyDescent="0.25">
      <c r="A20" s="247" t="s">
        <v>308</v>
      </c>
      <c r="B20">
        <v>183</v>
      </c>
      <c r="C20" t="b">
        <f t="shared" si="0"/>
        <v>1</v>
      </c>
      <c r="D20" s="118" t="s">
        <v>21</v>
      </c>
      <c r="E20" s="118" t="s">
        <v>30</v>
      </c>
      <c r="F20" s="119"/>
      <c r="G20" s="119"/>
      <c r="H20" s="364">
        <v>89</v>
      </c>
      <c r="I20" s="211">
        <v>52</v>
      </c>
      <c r="J20" s="364">
        <v>183</v>
      </c>
      <c r="K20" s="211">
        <v>152</v>
      </c>
    </row>
    <row r="21" spans="1:11" x14ac:dyDescent="0.25">
      <c r="A21" s="247" t="s">
        <v>380</v>
      </c>
      <c r="B21">
        <v>91</v>
      </c>
      <c r="C21" t="b">
        <f t="shared" si="0"/>
        <v>1</v>
      </c>
      <c r="D21" s="118" t="s">
        <v>21</v>
      </c>
      <c r="E21" s="118" t="s">
        <v>31</v>
      </c>
      <c r="F21" s="120"/>
      <c r="G21" s="119"/>
      <c r="H21" s="364">
        <v>67</v>
      </c>
      <c r="I21" s="211">
        <v>10</v>
      </c>
      <c r="J21" s="364">
        <v>91</v>
      </c>
      <c r="K21" s="211">
        <v>70</v>
      </c>
    </row>
    <row r="22" spans="1:11" x14ac:dyDescent="0.25">
      <c r="A22" s="247" t="s">
        <v>426</v>
      </c>
      <c r="B22">
        <v>205</v>
      </c>
      <c r="C22" t="b">
        <f t="shared" si="0"/>
        <v>1</v>
      </c>
      <c r="D22" s="118" t="s">
        <v>21</v>
      </c>
      <c r="E22" s="118" t="s">
        <v>32</v>
      </c>
      <c r="F22" s="119"/>
      <c r="G22" s="119"/>
      <c r="H22" s="181">
        <v>112</v>
      </c>
      <c r="I22" s="211">
        <v>95</v>
      </c>
      <c r="J22" s="181">
        <v>205</v>
      </c>
      <c r="K22" s="211">
        <v>185</v>
      </c>
    </row>
    <row r="23" spans="1:11" x14ac:dyDescent="0.25">
      <c r="A23" s="247" t="s">
        <v>364</v>
      </c>
      <c r="B23">
        <v>132</v>
      </c>
      <c r="C23" t="b">
        <f t="shared" si="0"/>
        <v>1</v>
      </c>
      <c r="D23" s="118" t="s">
        <v>21</v>
      </c>
      <c r="E23" s="118" t="s">
        <v>33</v>
      </c>
      <c r="F23" s="119"/>
      <c r="G23" s="119"/>
      <c r="H23" s="181">
        <v>69</v>
      </c>
      <c r="I23" s="211">
        <v>68</v>
      </c>
      <c r="J23" s="181">
        <v>132</v>
      </c>
      <c r="K23" s="211">
        <v>95</v>
      </c>
    </row>
    <row r="24" spans="1:11" x14ac:dyDescent="0.25">
      <c r="A24" s="247" t="s">
        <v>427</v>
      </c>
      <c r="B24">
        <v>213</v>
      </c>
      <c r="C24" t="b">
        <f t="shared" si="0"/>
        <v>1</v>
      </c>
      <c r="D24" s="118" t="s">
        <v>21</v>
      </c>
      <c r="E24" s="118" t="s">
        <v>34</v>
      </c>
      <c r="F24" s="119"/>
      <c r="G24" s="119"/>
      <c r="H24" s="181">
        <v>125</v>
      </c>
      <c r="I24" s="211">
        <v>171</v>
      </c>
      <c r="J24" s="181">
        <v>213</v>
      </c>
      <c r="K24" s="211">
        <v>197</v>
      </c>
    </row>
    <row r="25" spans="1:11" ht="15.75" thickBot="1" x14ac:dyDescent="0.3">
      <c r="A25" s="247" t="s">
        <v>428</v>
      </c>
      <c r="B25">
        <v>148</v>
      </c>
      <c r="C25" t="b">
        <f t="shared" si="0"/>
        <v>1</v>
      </c>
      <c r="D25" s="164" t="s">
        <v>21</v>
      </c>
      <c r="E25" s="152" t="s">
        <v>35</v>
      </c>
      <c r="F25" s="152"/>
      <c r="G25" s="152"/>
      <c r="H25" s="187">
        <v>106</v>
      </c>
      <c r="I25" s="212">
        <v>68</v>
      </c>
      <c r="J25" s="187">
        <v>148</v>
      </c>
      <c r="K25" s="212">
        <v>137</v>
      </c>
    </row>
    <row r="26" spans="1:11" ht="15.75" thickBot="1" x14ac:dyDescent="0.3">
      <c r="C26" t="b">
        <f t="shared" si="0"/>
        <v>0</v>
      </c>
      <c r="D26" s="415" t="s">
        <v>203</v>
      </c>
      <c r="E26" s="416"/>
      <c r="F26" s="161">
        <f>G26/Metas!L5</f>
        <v>1.1007777575038773</v>
      </c>
      <c r="G26" s="162">
        <f>H26/J26</f>
        <v>0.7044977648024815</v>
      </c>
      <c r="H26" s="184">
        <f>SUM(H12:H25)</f>
        <v>7722</v>
      </c>
      <c r="I26" s="204">
        <f>SUM(I12:I25)</f>
        <v>6602</v>
      </c>
      <c r="J26" s="184">
        <f>SUM(J12:J25)</f>
        <v>10961</v>
      </c>
      <c r="K26" s="214">
        <f>SUM(K12:K25)</f>
        <v>10936</v>
      </c>
    </row>
    <row r="27" spans="1:11" x14ac:dyDescent="0.25">
      <c r="A27" s="247" t="s">
        <v>309</v>
      </c>
      <c r="B27">
        <v>1921</v>
      </c>
      <c r="C27" t="b">
        <f t="shared" si="0"/>
        <v>1</v>
      </c>
      <c r="D27" s="155" t="s">
        <v>36</v>
      </c>
      <c r="E27" s="155" t="s">
        <v>37</v>
      </c>
      <c r="F27" s="156"/>
      <c r="G27" s="156"/>
      <c r="H27" s="185">
        <v>1345</v>
      </c>
      <c r="I27" s="213">
        <v>1292</v>
      </c>
      <c r="J27" s="185">
        <v>1921</v>
      </c>
      <c r="K27" s="213">
        <v>1268</v>
      </c>
    </row>
    <row r="28" spans="1:11" x14ac:dyDescent="0.25">
      <c r="A28" s="247" t="s">
        <v>310</v>
      </c>
      <c r="B28">
        <v>1433</v>
      </c>
      <c r="C28" t="b">
        <f t="shared" si="0"/>
        <v>1</v>
      </c>
      <c r="D28" s="118" t="s">
        <v>36</v>
      </c>
      <c r="E28" s="118" t="s">
        <v>38</v>
      </c>
      <c r="F28" s="119"/>
      <c r="G28" s="119"/>
      <c r="H28" s="181">
        <v>1013</v>
      </c>
      <c r="I28" s="211">
        <v>1142</v>
      </c>
      <c r="J28" s="181">
        <v>1433</v>
      </c>
      <c r="K28" s="211">
        <v>1384</v>
      </c>
    </row>
    <row r="29" spans="1:11" x14ac:dyDescent="0.25">
      <c r="A29" s="247" t="s">
        <v>311</v>
      </c>
      <c r="B29">
        <v>1889</v>
      </c>
      <c r="C29" t="b">
        <f t="shared" si="0"/>
        <v>1</v>
      </c>
      <c r="D29" s="118" t="s">
        <v>36</v>
      </c>
      <c r="E29" s="118" t="s">
        <v>39</v>
      </c>
      <c r="F29" s="119"/>
      <c r="G29" s="119"/>
      <c r="H29" s="364">
        <v>1416</v>
      </c>
      <c r="I29" s="211">
        <v>1510</v>
      </c>
      <c r="J29" s="364">
        <v>1889</v>
      </c>
      <c r="K29" s="211">
        <v>1898</v>
      </c>
    </row>
    <row r="30" spans="1:11" x14ac:dyDescent="0.25">
      <c r="A30" s="247" t="s">
        <v>312</v>
      </c>
      <c r="B30">
        <v>460</v>
      </c>
      <c r="C30" t="b">
        <f t="shared" si="0"/>
        <v>1</v>
      </c>
      <c r="D30" s="118" t="s">
        <v>36</v>
      </c>
      <c r="E30" s="118" t="s">
        <v>40</v>
      </c>
      <c r="F30" s="119"/>
      <c r="G30" s="119"/>
      <c r="H30" s="181">
        <v>240</v>
      </c>
      <c r="I30" s="211">
        <v>164</v>
      </c>
      <c r="J30" s="181">
        <v>460</v>
      </c>
      <c r="K30" s="211">
        <v>424</v>
      </c>
    </row>
    <row r="31" spans="1:11" x14ac:dyDescent="0.25">
      <c r="A31" s="247" t="s">
        <v>313</v>
      </c>
      <c r="B31">
        <v>2347</v>
      </c>
      <c r="C31" t="b">
        <f t="shared" si="0"/>
        <v>1</v>
      </c>
      <c r="D31" s="118" t="s">
        <v>36</v>
      </c>
      <c r="E31" s="118" t="s">
        <v>41</v>
      </c>
      <c r="F31" s="119"/>
      <c r="G31" s="119"/>
      <c r="H31" s="364">
        <v>1075</v>
      </c>
      <c r="I31" s="211">
        <v>930</v>
      </c>
      <c r="J31" s="364">
        <v>2347</v>
      </c>
      <c r="K31" s="211">
        <v>1780</v>
      </c>
    </row>
    <row r="32" spans="1:11" x14ac:dyDescent="0.25">
      <c r="A32" s="247"/>
      <c r="B32"/>
      <c r="C32" t="b">
        <f t="shared" si="0"/>
        <v>1</v>
      </c>
      <c r="D32" s="118" t="s">
        <v>36</v>
      </c>
      <c r="E32" s="118" t="s">
        <v>42</v>
      </c>
      <c r="F32" s="119"/>
      <c r="G32" s="119"/>
      <c r="H32" s="181">
        <v>0</v>
      </c>
      <c r="I32" s="211">
        <v>0</v>
      </c>
      <c r="J32" s="181">
        <v>0</v>
      </c>
      <c r="K32" s="211">
        <v>0</v>
      </c>
    </row>
    <row r="33" spans="1:11" x14ac:dyDescent="0.25">
      <c r="A33" s="247" t="s">
        <v>381</v>
      </c>
      <c r="B33">
        <v>185</v>
      </c>
      <c r="C33" t="b">
        <f t="shared" si="0"/>
        <v>1</v>
      </c>
      <c r="D33" s="118" t="s">
        <v>36</v>
      </c>
      <c r="E33" s="118" t="s">
        <v>43</v>
      </c>
      <c r="F33" s="119"/>
      <c r="G33" s="119"/>
      <c r="H33" s="181">
        <v>129</v>
      </c>
      <c r="I33" s="211">
        <v>60</v>
      </c>
      <c r="J33" s="181">
        <v>185</v>
      </c>
      <c r="K33" s="211">
        <v>147</v>
      </c>
    </row>
    <row r="34" spans="1:11" x14ac:dyDescent="0.25">
      <c r="A34" s="247" t="s">
        <v>429</v>
      </c>
      <c r="B34">
        <v>46</v>
      </c>
      <c r="C34" t="b">
        <f t="shared" si="0"/>
        <v>1</v>
      </c>
      <c r="D34" s="118" t="s">
        <v>36</v>
      </c>
      <c r="E34" s="118" t="s">
        <v>44</v>
      </c>
      <c r="F34" s="119"/>
      <c r="G34" s="119"/>
      <c r="H34" s="181">
        <v>10</v>
      </c>
      <c r="I34" s="211">
        <v>38</v>
      </c>
      <c r="J34" s="181">
        <v>46</v>
      </c>
      <c r="K34" s="211">
        <v>45</v>
      </c>
    </row>
    <row r="35" spans="1:11" x14ac:dyDescent="0.25">
      <c r="A35" s="247" t="s">
        <v>314</v>
      </c>
      <c r="B35">
        <v>204</v>
      </c>
      <c r="C35" t="b">
        <f t="shared" si="0"/>
        <v>1</v>
      </c>
      <c r="D35" s="118" t="s">
        <v>36</v>
      </c>
      <c r="E35" s="119" t="s">
        <v>45</v>
      </c>
      <c r="F35" s="119"/>
      <c r="G35" s="119"/>
      <c r="H35" s="181">
        <v>88</v>
      </c>
      <c r="I35" s="211">
        <v>54</v>
      </c>
      <c r="J35" s="181">
        <v>204</v>
      </c>
      <c r="K35" s="211">
        <v>153</v>
      </c>
    </row>
    <row r="36" spans="1:11" x14ac:dyDescent="0.25">
      <c r="A36" s="247" t="s">
        <v>315</v>
      </c>
      <c r="B36">
        <v>1116</v>
      </c>
      <c r="C36" t="b">
        <f t="shared" si="0"/>
        <v>1</v>
      </c>
      <c r="D36" s="118" t="s">
        <v>36</v>
      </c>
      <c r="E36" s="118" t="s">
        <v>221</v>
      </c>
      <c r="F36" s="119"/>
      <c r="G36" s="119"/>
      <c r="H36" s="181">
        <v>544</v>
      </c>
      <c r="I36" s="211">
        <v>524</v>
      </c>
      <c r="J36" s="181">
        <v>1116</v>
      </c>
      <c r="K36" s="211">
        <v>883</v>
      </c>
    </row>
    <row r="37" spans="1:11" x14ac:dyDescent="0.25">
      <c r="A37" s="247" t="s">
        <v>317</v>
      </c>
      <c r="B37">
        <v>967</v>
      </c>
      <c r="C37" t="b">
        <f t="shared" si="0"/>
        <v>1</v>
      </c>
      <c r="D37" s="118" t="s">
        <v>36</v>
      </c>
      <c r="E37" s="118" t="s">
        <v>227</v>
      </c>
      <c r="F37" s="119"/>
      <c r="G37" s="119"/>
      <c r="H37" s="181">
        <v>668</v>
      </c>
      <c r="I37" s="211">
        <v>603</v>
      </c>
      <c r="J37" s="181">
        <v>967</v>
      </c>
      <c r="K37" s="211">
        <v>894</v>
      </c>
    </row>
    <row r="38" spans="1:11" ht="15.75" thickBot="1" x14ac:dyDescent="0.3">
      <c r="A38" s="247" t="s">
        <v>316</v>
      </c>
      <c r="B38">
        <v>901</v>
      </c>
      <c r="C38" t="b">
        <f t="shared" si="0"/>
        <v>1</v>
      </c>
      <c r="D38" s="164" t="s">
        <v>36</v>
      </c>
      <c r="E38" s="164" t="s">
        <v>222</v>
      </c>
      <c r="F38" s="152"/>
      <c r="G38" s="152"/>
      <c r="H38" s="187">
        <v>335</v>
      </c>
      <c r="I38" s="212">
        <v>458</v>
      </c>
      <c r="J38" s="187">
        <v>901</v>
      </c>
      <c r="K38" s="212">
        <v>910</v>
      </c>
    </row>
    <row r="39" spans="1:11" ht="15.75" thickBot="1" x14ac:dyDescent="0.3">
      <c r="C39" t="b">
        <f t="shared" si="0"/>
        <v>0</v>
      </c>
      <c r="D39" s="415" t="s">
        <v>204</v>
      </c>
      <c r="E39" s="416"/>
      <c r="F39" s="161">
        <f>G39/Metas!L6</f>
        <v>0.94983440523592244</v>
      </c>
      <c r="G39" s="162">
        <f>H39/J39</f>
        <v>0.59839567529863114</v>
      </c>
      <c r="H39" s="184">
        <f>SUM(H27:H38)</f>
        <v>6863</v>
      </c>
      <c r="I39" s="204">
        <f>SUM(I27:I38)</f>
        <v>6775</v>
      </c>
      <c r="J39" s="184">
        <f>SUM(J27:J38)</f>
        <v>11469</v>
      </c>
      <c r="K39" s="214">
        <f>SUM(K27:K38)</f>
        <v>9786</v>
      </c>
    </row>
    <row r="40" spans="1:11" x14ac:dyDescent="0.25">
      <c r="A40" s="247" t="s">
        <v>382</v>
      </c>
      <c r="B40">
        <v>83</v>
      </c>
      <c r="C40" t="b">
        <f t="shared" si="0"/>
        <v>1</v>
      </c>
      <c r="D40" s="155" t="s">
        <v>46</v>
      </c>
      <c r="E40" s="155" t="s">
        <v>47</v>
      </c>
      <c r="F40" s="156"/>
      <c r="G40" s="157"/>
      <c r="H40" s="185">
        <v>57</v>
      </c>
      <c r="I40" s="213">
        <v>69</v>
      </c>
      <c r="J40" s="185">
        <v>83</v>
      </c>
      <c r="K40" s="213">
        <v>94</v>
      </c>
    </row>
    <row r="41" spans="1:11" x14ac:dyDescent="0.25">
      <c r="A41" s="247" t="s">
        <v>318</v>
      </c>
      <c r="B41">
        <v>64</v>
      </c>
      <c r="C41" t="b">
        <f t="shared" si="0"/>
        <v>1</v>
      </c>
      <c r="D41" s="118" t="s">
        <v>46</v>
      </c>
      <c r="E41" s="118" t="s">
        <v>48</v>
      </c>
      <c r="F41" s="119"/>
      <c r="G41" s="120"/>
      <c r="H41" s="181">
        <v>42</v>
      </c>
      <c r="I41" s="211">
        <v>28</v>
      </c>
      <c r="J41" s="181">
        <v>64</v>
      </c>
      <c r="K41" s="211">
        <v>51</v>
      </c>
    </row>
    <row r="42" spans="1:11" x14ac:dyDescent="0.25">
      <c r="A42" s="247" t="s">
        <v>383</v>
      </c>
      <c r="B42">
        <v>57</v>
      </c>
      <c r="C42" t="b">
        <f t="shared" si="0"/>
        <v>1</v>
      </c>
      <c r="D42" s="118" t="s">
        <v>46</v>
      </c>
      <c r="E42" s="118" t="s">
        <v>49</v>
      </c>
      <c r="F42" s="119"/>
      <c r="G42" s="120"/>
      <c r="H42" s="181">
        <v>29</v>
      </c>
      <c r="I42" s="211">
        <v>17</v>
      </c>
      <c r="J42" s="181">
        <v>57</v>
      </c>
      <c r="K42" s="211">
        <v>43</v>
      </c>
    </row>
    <row r="43" spans="1:11" ht="15.75" thickBot="1" x14ac:dyDescent="0.3">
      <c r="A43" s="247" t="s">
        <v>319</v>
      </c>
      <c r="B43">
        <v>31</v>
      </c>
      <c r="C43" t="b">
        <f t="shared" si="0"/>
        <v>1</v>
      </c>
      <c r="D43" s="164" t="s">
        <v>46</v>
      </c>
      <c r="E43" s="164" t="s">
        <v>50</v>
      </c>
      <c r="F43" s="197"/>
      <c r="G43" s="165"/>
      <c r="H43" s="187">
        <v>17</v>
      </c>
      <c r="I43" s="212">
        <v>19</v>
      </c>
      <c r="J43" s="187">
        <v>31</v>
      </c>
      <c r="K43" s="212">
        <v>37</v>
      </c>
    </row>
    <row r="44" spans="1:11" ht="15.75" thickBot="1" x14ac:dyDescent="0.3">
      <c r="C44" t="b">
        <f t="shared" si="0"/>
        <v>0</v>
      </c>
      <c r="D44" s="438" t="s">
        <v>51</v>
      </c>
      <c r="E44" s="439"/>
      <c r="F44" s="161">
        <f>G44/Metas!L7</f>
        <v>0.92092727850111145</v>
      </c>
      <c r="G44" s="162">
        <f>H44/J44</f>
        <v>0.61702127659574468</v>
      </c>
      <c r="H44" s="184">
        <f>SUM(H40:H43)</f>
        <v>145</v>
      </c>
      <c r="I44" s="204">
        <f>SUM(I40:I43)</f>
        <v>133</v>
      </c>
      <c r="J44" s="184">
        <f>SUM(J40:J43)</f>
        <v>235</v>
      </c>
      <c r="K44" s="214">
        <f>SUM(K40:K43)</f>
        <v>225</v>
      </c>
    </row>
    <row r="45" spans="1:11" x14ac:dyDescent="0.25">
      <c r="A45" s="247" t="s">
        <v>320</v>
      </c>
      <c r="B45">
        <v>199</v>
      </c>
      <c r="C45" t="b">
        <f t="shared" si="0"/>
        <v>1</v>
      </c>
      <c r="D45" s="155" t="s">
        <v>52</v>
      </c>
      <c r="E45" s="155" t="s">
        <v>53</v>
      </c>
      <c r="F45" s="156"/>
      <c r="G45" s="157"/>
      <c r="H45" s="185">
        <v>121</v>
      </c>
      <c r="I45" s="213">
        <v>142</v>
      </c>
      <c r="J45" s="185">
        <v>199</v>
      </c>
      <c r="K45" s="213">
        <v>178</v>
      </c>
    </row>
    <row r="46" spans="1:11" x14ac:dyDescent="0.25">
      <c r="A46" s="247" t="s">
        <v>365</v>
      </c>
      <c r="B46">
        <v>58</v>
      </c>
      <c r="C46" t="b">
        <f t="shared" si="0"/>
        <v>1</v>
      </c>
      <c r="D46" s="118" t="s">
        <v>52</v>
      </c>
      <c r="E46" s="118" t="s">
        <v>54</v>
      </c>
      <c r="F46" s="119"/>
      <c r="G46" s="120"/>
      <c r="H46" s="181">
        <v>52</v>
      </c>
      <c r="I46" s="211">
        <v>47</v>
      </c>
      <c r="J46" s="181">
        <v>58</v>
      </c>
      <c r="K46" s="211">
        <v>59</v>
      </c>
    </row>
    <row r="47" spans="1:11" x14ac:dyDescent="0.25">
      <c r="A47" s="247" t="s">
        <v>430</v>
      </c>
      <c r="B47">
        <v>26</v>
      </c>
      <c r="C47" t="b">
        <f t="shared" si="0"/>
        <v>1</v>
      </c>
      <c r="D47" s="118" t="s">
        <v>52</v>
      </c>
      <c r="E47" s="118" t="s">
        <v>55</v>
      </c>
      <c r="F47" s="119"/>
      <c r="G47" s="120"/>
      <c r="H47" s="181">
        <v>23</v>
      </c>
      <c r="I47" s="211">
        <v>24</v>
      </c>
      <c r="J47" s="181">
        <v>26</v>
      </c>
      <c r="K47" s="211">
        <v>25</v>
      </c>
    </row>
    <row r="48" spans="1:11" ht="15.75" thickBot="1" x14ac:dyDescent="0.3">
      <c r="A48" s="247" t="s">
        <v>431</v>
      </c>
      <c r="B48">
        <v>87</v>
      </c>
      <c r="C48" t="b">
        <f t="shared" si="0"/>
        <v>1</v>
      </c>
      <c r="D48" s="164" t="s">
        <v>52</v>
      </c>
      <c r="E48" s="164" t="s">
        <v>56</v>
      </c>
      <c r="F48" s="199"/>
      <c r="G48" s="165"/>
      <c r="H48" s="187">
        <v>67</v>
      </c>
      <c r="I48" s="212">
        <v>74</v>
      </c>
      <c r="J48" s="187">
        <v>87</v>
      </c>
      <c r="K48" s="212">
        <v>87</v>
      </c>
    </row>
    <row r="49" spans="1:11" ht="15.75" thickBot="1" x14ac:dyDescent="0.3">
      <c r="C49" t="b">
        <f t="shared" si="0"/>
        <v>0</v>
      </c>
      <c r="D49" s="438" t="s">
        <v>57</v>
      </c>
      <c r="E49" s="439"/>
      <c r="F49" s="161">
        <f>G49/Metas!L8</f>
        <v>0.88851351351351338</v>
      </c>
      <c r="G49" s="162">
        <f>H49/J49</f>
        <v>0.71081081081081077</v>
      </c>
      <c r="H49" s="184">
        <f>SUM(H45:H48)</f>
        <v>263</v>
      </c>
      <c r="I49" s="204">
        <f>SUM(I45:I48)</f>
        <v>287</v>
      </c>
      <c r="J49" s="184">
        <f>SUM(J45:J48)</f>
        <v>370</v>
      </c>
      <c r="K49" s="214">
        <f>SUM(K45:K48)</f>
        <v>349</v>
      </c>
    </row>
    <row r="50" spans="1:11" x14ac:dyDescent="0.25">
      <c r="A50" s="1" t="s">
        <v>321</v>
      </c>
      <c r="B50" s="1">
        <v>97</v>
      </c>
      <c r="C50" t="b">
        <f t="shared" si="0"/>
        <v>1</v>
      </c>
      <c r="D50" s="155" t="s">
        <v>58</v>
      </c>
      <c r="E50" s="155" t="s">
        <v>59</v>
      </c>
      <c r="F50" s="156"/>
      <c r="G50" s="156"/>
      <c r="H50" s="365">
        <v>72</v>
      </c>
      <c r="I50" s="213">
        <v>44</v>
      </c>
      <c r="J50" s="365">
        <v>97</v>
      </c>
      <c r="K50" s="213">
        <v>109</v>
      </c>
    </row>
    <row r="51" spans="1:11" x14ac:dyDescent="0.25">
      <c r="A51" s="1" t="s">
        <v>322</v>
      </c>
      <c r="B51" s="1">
        <v>66</v>
      </c>
      <c r="C51" t="b">
        <f t="shared" si="0"/>
        <v>1</v>
      </c>
      <c r="D51" s="118" t="s">
        <v>58</v>
      </c>
      <c r="E51" s="118" t="s">
        <v>60</v>
      </c>
      <c r="F51" s="119"/>
      <c r="G51" s="119"/>
      <c r="H51" s="364">
        <v>45</v>
      </c>
      <c r="I51" s="211">
        <v>32</v>
      </c>
      <c r="J51" s="364">
        <v>66</v>
      </c>
      <c r="K51" s="211">
        <v>60</v>
      </c>
    </row>
    <row r="52" spans="1:11" x14ac:dyDescent="0.25">
      <c r="A52" s="1" t="s">
        <v>323</v>
      </c>
      <c r="B52" s="1">
        <v>88</v>
      </c>
      <c r="C52" t="b">
        <f t="shared" si="0"/>
        <v>1</v>
      </c>
      <c r="D52" s="118" t="s">
        <v>58</v>
      </c>
      <c r="E52" s="118" t="s">
        <v>61</v>
      </c>
      <c r="F52" s="119"/>
      <c r="G52" s="119"/>
      <c r="H52" s="364">
        <v>43</v>
      </c>
      <c r="I52" s="211">
        <v>34</v>
      </c>
      <c r="J52" s="364">
        <v>88</v>
      </c>
      <c r="K52" s="211">
        <v>68</v>
      </c>
    </row>
    <row r="53" spans="1:11" x14ac:dyDescent="0.25">
      <c r="A53" s="1" t="s">
        <v>384</v>
      </c>
      <c r="B53" s="1">
        <v>13</v>
      </c>
      <c r="C53" t="b">
        <f t="shared" si="0"/>
        <v>1</v>
      </c>
      <c r="D53" s="118" t="s">
        <v>58</v>
      </c>
      <c r="E53" s="118" t="s">
        <v>62</v>
      </c>
      <c r="F53" s="119"/>
      <c r="G53" s="119"/>
      <c r="H53" s="181">
        <v>9</v>
      </c>
      <c r="I53" s="211">
        <v>11</v>
      </c>
      <c r="J53" s="364">
        <v>13</v>
      </c>
      <c r="K53" s="211">
        <v>15</v>
      </c>
    </row>
    <row r="54" spans="1:11" x14ac:dyDescent="0.25">
      <c r="A54" s="1" t="s">
        <v>385</v>
      </c>
      <c r="B54" s="1">
        <v>151</v>
      </c>
      <c r="C54" t="b">
        <f t="shared" si="0"/>
        <v>1</v>
      </c>
      <c r="D54" s="118" t="s">
        <v>58</v>
      </c>
      <c r="E54" s="118" t="s">
        <v>63</v>
      </c>
      <c r="F54" s="119"/>
      <c r="G54" s="119"/>
      <c r="H54" s="364">
        <v>82</v>
      </c>
      <c r="I54" s="211">
        <v>79</v>
      </c>
      <c r="J54" s="364">
        <v>151</v>
      </c>
      <c r="K54" s="211">
        <v>143</v>
      </c>
    </row>
    <row r="55" spans="1:11" x14ac:dyDescent="0.25">
      <c r="A55" s="1" t="s">
        <v>324</v>
      </c>
      <c r="B55" s="1">
        <v>74</v>
      </c>
      <c r="C55" t="b">
        <f t="shared" si="0"/>
        <v>1</v>
      </c>
      <c r="D55" s="118" t="s">
        <v>58</v>
      </c>
      <c r="E55" s="118" t="s">
        <v>64</v>
      </c>
      <c r="F55" s="119"/>
      <c r="G55" s="119"/>
      <c r="H55" s="364">
        <v>51</v>
      </c>
      <c r="I55" s="211">
        <v>33</v>
      </c>
      <c r="J55" s="364">
        <v>74</v>
      </c>
      <c r="K55" s="211">
        <v>68</v>
      </c>
    </row>
    <row r="56" spans="1:11" x14ac:dyDescent="0.25">
      <c r="A56" s="1" t="s">
        <v>325</v>
      </c>
      <c r="B56" s="1">
        <v>57</v>
      </c>
      <c r="C56" t="b">
        <f t="shared" si="0"/>
        <v>1</v>
      </c>
      <c r="D56" s="118" t="s">
        <v>58</v>
      </c>
      <c r="E56" s="118" t="s">
        <v>65</v>
      </c>
      <c r="F56" s="119"/>
      <c r="G56" s="119"/>
      <c r="H56" s="364">
        <v>42</v>
      </c>
      <c r="I56" s="211">
        <v>29</v>
      </c>
      <c r="J56" s="364">
        <v>57</v>
      </c>
      <c r="K56" s="211">
        <v>50</v>
      </c>
    </row>
    <row r="57" spans="1:11" x14ac:dyDescent="0.25">
      <c r="A57" s="1" t="s">
        <v>386</v>
      </c>
      <c r="B57" s="1">
        <v>23</v>
      </c>
      <c r="C57" t="b">
        <f t="shared" si="0"/>
        <v>1</v>
      </c>
      <c r="D57" s="118" t="s">
        <v>58</v>
      </c>
      <c r="E57" s="118" t="s">
        <v>66</v>
      </c>
      <c r="F57" s="119"/>
      <c r="G57" s="119"/>
      <c r="H57" s="364">
        <v>13</v>
      </c>
      <c r="I57" s="211">
        <v>19</v>
      </c>
      <c r="J57" s="364">
        <v>23</v>
      </c>
      <c r="K57" s="211">
        <v>29</v>
      </c>
    </row>
    <row r="58" spans="1:11" x14ac:dyDescent="0.25">
      <c r="A58" s="1" t="s">
        <v>326</v>
      </c>
      <c r="B58" s="1">
        <v>26</v>
      </c>
      <c r="C58" t="b">
        <f t="shared" si="0"/>
        <v>1</v>
      </c>
      <c r="D58" s="118" t="s">
        <v>58</v>
      </c>
      <c r="E58" s="118" t="s">
        <v>67</v>
      </c>
      <c r="F58" s="119"/>
      <c r="G58" s="119"/>
      <c r="H58" s="364">
        <v>21</v>
      </c>
      <c r="I58" s="211">
        <v>17</v>
      </c>
      <c r="J58" s="364">
        <v>26</v>
      </c>
      <c r="K58" s="211">
        <v>25</v>
      </c>
    </row>
    <row r="59" spans="1:11" ht="15.75" thickBot="1" x14ac:dyDescent="0.3">
      <c r="A59" s="1" t="s">
        <v>327</v>
      </c>
      <c r="B59" s="1">
        <v>315</v>
      </c>
      <c r="C59" t="b">
        <f t="shared" si="0"/>
        <v>1</v>
      </c>
      <c r="D59" s="164" t="s">
        <v>58</v>
      </c>
      <c r="E59" s="164" t="s">
        <v>224</v>
      </c>
      <c r="F59" s="152"/>
      <c r="G59" s="152"/>
      <c r="H59" s="366">
        <v>159</v>
      </c>
      <c r="I59" s="212">
        <v>186</v>
      </c>
      <c r="J59" s="366">
        <v>315</v>
      </c>
      <c r="K59" s="212">
        <v>277</v>
      </c>
    </row>
    <row r="60" spans="1:11" ht="15.75" thickBot="1" x14ac:dyDescent="0.3">
      <c r="C60" t="b">
        <f t="shared" si="0"/>
        <v>0</v>
      </c>
      <c r="D60" s="415" t="s">
        <v>205</v>
      </c>
      <c r="E60" s="416"/>
      <c r="F60" s="161">
        <f>G60/Metas!L9</f>
        <v>0.92204670329670335</v>
      </c>
      <c r="G60" s="162">
        <f>H60/J60</f>
        <v>0.59010989010989012</v>
      </c>
      <c r="H60" s="184">
        <f>SUM(H50:H59)</f>
        <v>537</v>
      </c>
      <c r="I60" s="204">
        <f>SUM(I50:I59)</f>
        <v>484</v>
      </c>
      <c r="J60" s="184">
        <f>SUM(J50:J59)</f>
        <v>910</v>
      </c>
      <c r="K60" s="214">
        <f>SUM(K50:K59)</f>
        <v>844</v>
      </c>
    </row>
    <row r="61" spans="1:11" x14ac:dyDescent="0.25">
      <c r="A61" s="247" t="s">
        <v>328</v>
      </c>
      <c r="B61">
        <v>444</v>
      </c>
      <c r="C61" t="b">
        <f t="shared" si="0"/>
        <v>1</v>
      </c>
      <c r="D61" s="155" t="s">
        <v>68</v>
      </c>
      <c r="E61" s="155" t="s">
        <v>69</v>
      </c>
      <c r="F61" s="156"/>
      <c r="G61" s="156"/>
      <c r="H61" s="185">
        <v>294</v>
      </c>
      <c r="I61" s="213">
        <v>273</v>
      </c>
      <c r="J61" s="185">
        <v>444</v>
      </c>
      <c r="K61" s="213">
        <v>401</v>
      </c>
    </row>
    <row r="62" spans="1:11" x14ac:dyDescent="0.25">
      <c r="A62" s="247" t="s">
        <v>387</v>
      </c>
      <c r="B62">
        <v>74</v>
      </c>
      <c r="C62" t="b">
        <f t="shared" si="0"/>
        <v>1</v>
      </c>
      <c r="D62" s="118" t="s">
        <v>68</v>
      </c>
      <c r="E62" s="118" t="s">
        <v>70</v>
      </c>
      <c r="F62" s="119"/>
      <c r="G62" s="119"/>
      <c r="H62" s="181">
        <v>54</v>
      </c>
      <c r="I62" s="211">
        <v>49</v>
      </c>
      <c r="J62" s="181">
        <v>74</v>
      </c>
      <c r="K62" s="211">
        <v>70</v>
      </c>
    </row>
    <row r="63" spans="1:11" x14ac:dyDescent="0.25">
      <c r="A63" s="247"/>
      <c r="B63"/>
      <c r="C63" t="b">
        <f t="shared" si="0"/>
        <v>1</v>
      </c>
      <c r="D63" s="118" t="s">
        <v>68</v>
      </c>
      <c r="E63" s="118" t="s">
        <v>71</v>
      </c>
      <c r="F63" s="119"/>
      <c r="G63" s="119"/>
      <c r="H63" s="181">
        <v>0</v>
      </c>
      <c r="I63" s="211">
        <v>29</v>
      </c>
      <c r="J63" s="181">
        <v>0</v>
      </c>
      <c r="K63" s="211">
        <v>37</v>
      </c>
    </row>
    <row r="64" spans="1:11" x14ac:dyDescent="0.25">
      <c r="A64" s="247" t="s">
        <v>388</v>
      </c>
      <c r="B64">
        <v>36</v>
      </c>
      <c r="C64" t="b">
        <f t="shared" si="0"/>
        <v>1</v>
      </c>
      <c r="D64" s="118" t="s">
        <v>68</v>
      </c>
      <c r="E64" s="118" t="s">
        <v>72</v>
      </c>
      <c r="F64" s="119"/>
      <c r="G64" s="119"/>
      <c r="H64" s="181">
        <v>27</v>
      </c>
      <c r="I64" s="211">
        <v>25</v>
      </c>
      <c r="J64" s="181">
        <v>36</v>
      </c>
      <c r="K64" s="211">
        <v>36</v>
      </c>
    </row>
    <row r="65" spans="1:11" x14ac:dyDescent="0.25">
      <c r="A65" s="247"/>
      <c r="B65"/>
      <c r="C65" t="b">
        <f t="shared" si="0"/>
        <v>1</v>
      </c>
      <c r="D65" s="118" t="s">
        <v>68</v>
      </c>
      <c r="E65" s="118" t="s">
        <v>73</v>
      </c>
      <c r="F65" s="119"/>
      <c r="G65" s="119"/>
      <c r="H65" s="181">
        <v>0</v>
      </c>
      <c r="I65" s="211">
        <v>6</v>
      </c>
      <c r="J65" s="181">
        <v>0</v>
      </c>
      <c r="K65" s="211">
        <v>7</v>
      </c>
    </row>
    <row r="66" spans="1:11" x14ac:dyDescent="0.25">
      <c r="A66" s="247" t="s">
        <v>389</v>
      </c>
      <c r="B66">
        <v>52</v>
      </c>
      <c r="C66" t="b">
        <f t="shared" si="0"/>
        <v>1</v>
      </c>
      <c r="D66" s="118" t="s">
        <v>68</v>
      </c>
      <c r="E66" s="118" t="s">
        <v>74</v>
      </c>
      <c r="F66" s="119"/>
      <c r="G66" s="119"/>
      <c r="H66" s="181">
        <v>19</v>
      </c>
      <c r="I66" s="211">
        <v>29</v>
      </c>
      <c r="J66" s="181">
        <v>52</v>
      </c>
      <c r="K66" s="211">
        <v>52</v>
      </c>
    </row>
    <row r="67" spans="1:11" x14ac:dyDescent="0.25">
      <c r="A67" s="247" t="s">
        <v>329</v>
      </c>
      <c r="B67">
        <v>46</v>
      </c>
      <c r="C67" t="b">
        <f t="shared" si="0"/>
        <v>1</v>
      </c>
      <c r="D67" s="118" t="s">
        <v>68</v>
      </c>
      <c r="E67" s="118" t="s">
        <v>75</v>
      </c>
      <c r="F67" s="119"/>
      <c r="G67" s="119"/>
      <c r="H67" s="181">
        <v>27</v>
      </c>
      <c r="I67" s="211">
        <v>29</v>
      </c>
      <c r="J67" s="181">
        <v>46</v>
      </c>
      <c r="K67" s="211">
        <v>46</v>
      </c>
    </row>
    <row r="68" spans="1:11" x14ac:dyDescent="0.25">
      <c r="A68" s="247" t="s">
        <v>390</v>
      </c>
      <c r="B68">
        <v>13</v>
      </c>
      <c r="C68" t="b">
        <f t="shared" si="0"/>
        <v>1</v>
      </c>
      <c r="D68" s="118" t="s">
        <v>68</v>
      </c>
      <c r="E68" s="118" t="s">
        <v>76</v>
      </c>
      <c r="F68" s="119"/>
      <c r="G68" s="119"/>
      <c r="H68" s="181">
        <v>9</v>
      </c>
      <c r="I68" s="211">
        <v>7</v>
      </c>
      <c r="J68" s="181">
        <v>13</v>
      </c>
      <c r="K68" s="211">
        <v>11</v>
      </c>
    </row>
    <row r="69" spans="1:11" x14ac:dyDescent="0.25">
      <c r="A69" s="247" t="s">
        <v>391</v>
      </c>
      <c r="B69">
        <v>61</v>
      </c>
      <c r="C69" t="b">
        <f t="shared" si="0"/>
        <v>1</v>
      </c>
      <c r="D69" s="118" t="s">
        <v>68</v>
      </c>
      <c r="E69" s="118" t="s">
        <v>77</v>
      </c>
      <c r="F69" s="119"/>
      <c r="G69" s="119"/>
      <c r="H69" s="181">
        <v>41</v>
      </c>
      <c r="I69" s="211">
        <v>41</v>
      </c>
      <c r="J69" s="181">
        <v>61</v>
      </c>
      <c r="K69" s="211">
        <v>56</v>
      </c>
    </row>
    <row r="70" spans="1:11" x14ac:dyDescent="0.25">
      <c r="A70" s="247" t="s">
        <v>392</v>
      </c>
      <c r="B70">
        <v>26</v>
      </c>
      <c r="C70" t="b">
        <f t="shared" si="0"/>
        <v>1</v>
      </c>
      <c r="D70" s="118" t="s">
        <v>68</v>
      </c>
      <c r="E70" s="118" t="s">
        <v>78</v>
      </c>
      <c r="F70" s="119"/>
      <c r="G70" s="119"/>
      <c r="H70" s="364">
        <v>21</v>
      </c>
      <c r="I70" s="211">
        <v>22</v>
      </c>
      <c r="J70" s="364">
        <v>26</v>
      </c>
      <c r="K70" s="211">
        <v>25</v>
      </c>
    </row>
    <row r="71" spans="1:11" x14ac:dyDescent="0.25">
      <c r="A71" s="247" t="s">
        <v>393</v>
      </c>
      <c r="B71">
        <v>133</v>
      </c>
      <c r="C71" t="b">
        <f t="shared" si="0"/>
        <v>1</v>
      </c>
      <c r="D71" s="118" t="s">
        <v>68</v>
      </c>
      <c r="E71" s="118" t="s">
        <v>79</v>
      </c>
      <c r="F71" s="119"/>
      <c r="G71" s="119"/>
      <c r="H71" s="181">
        <v>90</v>
      </c>
      <c r="I71" s="211">
        <v>106</v>
      </c>
      <c r="J71" s="181">
        <v>133</v>
      </c>
      <c r="K71" s="211">
        <v>126</v>
      </c>
    </row>
    <row r="72" spans="1:11" x14ac:dyDescent="0.25">
      <c r="A72" s="247" t="s">
        <v>394</v>
      </c>
      <c r="B72">
        <v>27</v>
      </c>
      <c r="C72" t="b">
        <f t="shared" si="0"/>
        <v>1</v>
      </c>
      <c r="D72" s="118" t="s">
        <v>68</v>
      </c>
      <c r="E72" s="118" t="s">
        <v>80</v>
      </c>
      <c r="F72" s="119"/>
      <c r="G72" s="119"/>
      <c r="H72" s="181">
        <v>20</v>
      </c>
      <c r="I72" s="211">
        <v>18</v>
      </c>
      <c r="J72" s="181">
        <v>27</v>
      </c>
      <c r="K72" s="211">
        <v>26</v>
      </c>
    </row>
    <row r="73" spans="1:11" x14ac:dyDescent="0.25">
      <c r="A73" s="247" t="s">
        <v>395</v>
      </c>
      <c r="B73">
        <v>29</v>
      </c>
      <c r="C73" t="b">
        <f t="shared" si="0"/>
        <v>1</v>
      </c>
      <c r="D73" s="118" t="s">
        <v>68</v>
      </c>
      <c r="E73" s="118" t="s">
        <v>81</v>
      </c>
      <c r="F73" s="119"/>
      <c r="G73" s="119"/>
      <c r="H73" s="181">
        <v>12</v>
      </c>
      <c r="I73" s="211">
        <v>21</v>
      </c>
      <c r="J73" s="181">
        <v>29</v>
      </c>
      <c r="K73" s="211">
        <v>29</v>
      </c>
    </row>
    <row r="74" spans="1:11" ht="15.75" thickBot="1" x14ac:dyDescent="0.3">
      <c r="A74" s="247" t="s">
        <v>330</v>
      </c>
      <c r="B74">
        <v>1193</v>
      </c>
      <c r="C74" t="b">
        <f t="shared" si="0"/>
        <v>1</v>
      </c>
      <c r="D74" s="164" t="s">
        <v>68</v>
      </c>
      <c r="E74" s="164" t="s">
        <v>82</v>
      </c>
      <c r="F74" s="152"/>
      <c r="G74" s="152"/>
      <c r="H74" s="187">
        <v>875</v>
      </c>
      <c r="I74" s="212">
        <v>905</v>
      </c>
      <c r="J74" s="187">
        <v>1193</v>
      </c>
      <c r="K74" s="212">
        <v>1039</v>
      </c>
    </row>
    <row r="75" spans="1:11" ht="15.75" thickBot="1" x14ac:dyDescent="0.3">
      <c r="C75" t="b">
        <f t="shared" si="0"/>
        <v>0</v>
      </c>
      <c r="D75" s="415" t="s">
        <v>206</v>
      </c>
      <c r="E75" s="416"/>
      <c r="F75" s="161">
        <f>G75/Metas!L10</f>
        <v>0.99678671843620315</v>
      </c>
      <c r="G75" s="162">
        <f>H75/J75</f>
        <v>0.69775070290534214</v>
      </c>
      <c r="H75" s="184">
        <f>SUM(H61:H74)</f>
        <v>1489</v>
      </c>
      <c r="I75" s="204">
        <f>SUM(I61:I74)</f>
        <v>1560</v>
      </c>
      <c r="J75" s="184">
        <f>SUM(J61:J74)</f>
        <v>2134</v>
      </c>
      <c r="K75" s="214">
        <f>SUM(K61:K74)</f>
        <v>1961</v>
      </c>
    </row>
    <row r="76" spans="1:11" x14ac:dyDescent="0.25">
      <c r="A76" s="247" t="s">
        <v>331</v>
      </c>
      <c r="B76">
        <v>317</v>
      </c>
      <c r="C76" t="b">
        <f t="shared" si="0"/>
        <v>1</v>
      </c>
      <c r="D76" s="155" t="s">
        <v>83</v>
      </c>
      <c r="E76" s="155" t="s">
        <v>84</v>
      </c>
      <c r="F76" s="156"/>
      <c r="G76" s="156"/>
      <c r="H76" s="185">
        <v>272</v>
      </c>
      <c r="I76" s="213">
        <v>119</v>
      </c>
      <c r="J76" s="185">
        <v>317</v>
      </c>
      <c r="K76" s="213">
        <v>313</v>
      </c>
    </row>
    <row r="77" spans="1:11" x14ac:dyDescent="0.25">
      <c r="A77" s="247" t="s">
        <v>432</v>
      </c>
      <c r="B77">
        <v>112</v>
      </c>
      <c r="C77" t="b">
        <f t="shared" si="0"/>
        <v>1</v>
      </c>
      <c r="D77" s="118" t="s">
        <v>83</v>
      </c>
      <c r="E77" s="118" t="s">
        <v>85</v>
      </c>
      <c r="F77" s="119"/>
      <c r="G77" s="119"/>
      <c r="H77" s="181">
        <v>97</v>
      </c>
      <c r="I77" s="211">
        <v>89</v>
      </c>
      <c r="J77" s="181">
        <v>112</v>
      </c>
      <c r="K77" s="211">
        <v>111</v>
      </c>
    </row>
    <row r="78" spans="1:11" x14ac:dyDescent="0.25">
      <c r="A78" s="247" t="s">
        <v>433</v>
      </c>
      <c r="B78">
        <v>23</v>
      </c>
      <c r="C78" t="b">
        <f t="shared" ref="C78:C141" si="1">IF(B78=J78,TRUE)</f>
        <v>1</v>
      </c>
      <c r="D78" s="118" t="s">
        <v>83</v>
      </c>
      <c r="E78" s="118" t="s">
        <v>86</v>
      </c>
      <c r="F78" s="119"/>
      <c r="G78" s="119"/>
      <c r="H78" s="181">
        <v>11</v>
      </c>
      <c r="I78" s="211">
        <v>4</v>
      </c>
      <c r="J78" s="181">
        <v>23</v>
      </c>
      <c r="K78" s="211">
        <v>25</v>
      </c>
    </row>
    <row r="79" spans="1:11" x14ac:dyDescent="0.25">
      <c r="A79" s="247" t="s">
        <v>434</v>
      </c>
      <c r="B79">
        <v>61</v>
      </c>
      <c r="C79" t="b">
        <f t="shared" si="1"/>
        <v>1</v>
      </c>
      <c r="D79" s="118" t="s">
        <v>83</v>
      </c>
      <c r="E79" s="118" t="s">
        <v>87</v>
      </c>
      <c r="F79" s="119"/>
      <c r="G79" s="119"/>
      <c r="H79" s="181">
        <v>26</v>
      </c>
      <c r="I79" s="211">
        <v>36</v>
      </c>
      <c r="J79" s="181">
        <v>61</v>
      </c>
      <c r="K79" s="211">
        <v>49</v>
      </c>
    </row>
    <row r="80" spans="1:11" x14ac:dyDescent="0.25">
      <c r="A80" s="247" t="s">
        <v>435</v>
      </c>
      <c r="B80">
        <v>7</v>
      </c>
      <c r="C80" t="b">
        <f t="shared" si="1"/>
        <v>1</v>
      </c>
      <c r="D80" s="118" t="s">
        <v>83</v>
      </c>
      <c r="E80" s="118" t="s">
        <v>88</v>
      </c>
      <c r="F80" s="119"/>
      <c r="G80" s="119"/>
      <c r="H80" s="181">
        <v>7</v>
      </c>
      <c r="I80" s="211">
        <v>8</v>
      </c>
      <c r="J80" s="181">
        <v>7</v>
      </c>
      <c r="K80" s="211">
        <v>8</v>
      </c>
    </row>
    <row r="81" spans="1:11" x14ac:dyDescent="0.25">
      <c r="A81" s="247" t="s">
        <v>436</v>
      </c>
      <c r="B81">
        <v>61</v>
      </c>
      <c r="C81" t="b">
        <f t="shared" si="1"/>
        <v>1</v>
      </c>
      <c r="D81" s="118" t="s">
        <v>83</v>
      </c>
      <c r="E81" s="118" t="s">
        <v>89</v>
      </c>
      <c r="F81" s="119"/>
      <c r="G81" s="119"/>
      <c r="H81" s="181">
        <v>54</v>
      </c>
      <c r="I81" s="211">
        <v>44</v>
      </c>
      <c r="J81" s="181">
        <v>61</v>
      </c>
      <c r="K81" s="211">
        <v>48</v>
      </c>
    </row>
    <row r="82" spans="1:11" x14ac:dyDescent="0.25">
      <c r="A82" s="247" t="s">
        <v>396</v>
      </c>
      <c r="B82">
        <v>8</v>
      </c>
      <c r="C82" t="b">
        <f t="shared" si="1"/>
        <v>1</v>
      </c>
      <c r="D82" s="118" t="s">
        <v>83</v>
      </c>
      <c r="E82" s="118" t="s">
        <v>90</v>
      </c>
      <c r="F82" s="119"/>
      <c r="G82" s="119"/>
      <c r="H82" s="181">
        <v>8</v>
      </c>
      <c r="I82" s="211">
        <v>8</v>
      </c>
      <c r="J82" s="181">
        <v>8</v>
      </c>
      <c r="K82" s="211">
        <v>8</v>
      </c>
    </row>
    <row r="83" spans="1:11" x14ac:dyDescent="0.25">
      <c r="A83" s="247" t="s">
        <v>397</v>
      </c>
      <c r="B83">
        <v>7</v>
      </c>
      <c r="C83" t="b">
        <f t="shared" si="1"/>
        <v>1</v>
      </c>
      <c r="D83" s="118" t="s">
        <v>83</v>
      </c>
      <c r="E83" s="118" t="s">
        <v>91</v>
      </c>
      <c r="F83" s="119"/>
      <c r="G83" s="119"/>
      <c r="H83" s="181">
        <v>3</v>
      </c>
      <c r="I83" s="211">
        <v>3</v>
      </c>
      <c r="J83" s="181">
        <v>7</v>
      </c>
      <c r="K83" s="211">
        <v>7</v>
      </c>
    </row>
    <row r="84" spans="1:11" x14ac:dyDescent="0.25">
      <c r="A84" s="247" t="s">
        <v>437</v>
      </c>
      <c r="B84">
        <v>12</v>
      </c>
      <c r="C84" t="b">
        <f t="shared" si="1"/>
        <v>1</v>
      </c>
      <c r="D84" s="118" t="s">
        <v>83</v>
      </c>
      <c r="E84" s="118" t="s">
        <v>92</v>
      </c>
      <c r="F84" s="119"/>
      <c r="G84" s="119"/>
      <c r="H84" s="181">
        <v>5</v>
      </c>
      <c r="I84" s="211">
        <v>9</v>
      </c>
      <c r="J84" s="181">
        <v>12</v>
      </c>
      <c r="K84" s="211">
        <v>12</v>
      </c>
    </row>
    <row r="85" spans="1:11" ht="15.75" thickBot="1" x14ac:dyDescent="0.3">
      <c r="A85" s="247" t="s">
        <v>398</v>
      </c>
      <c r="B85">
        <v>1</v>
      </c>
      <c r="C85" t="b">
        <f t="shared" si="1"/>
        <v>1</v>
      </c>
      <c r="D85" s="164" t="s">
        <v>83</v>
      </c>
      <c r="E85" s="164" t="s">
        <v>93</v>
      </c>
      <c r="F85" s="152"/>
      <c r="G85" s="152"/>
      <c r="H85" s="187">
        <v>1</v>
      </c>
      <c r="I85" s="212">
        <v>1</v>
      </c>
      <c r="J85" s="187">
        <v>1</v>
      </c>
      <c r="K85" s="212">
        <v>0</v>
      </c>
    </row>
    <row r="86" spans="1:11" ht="15.75" thickBot="1" x14ac:dyDescent="0.3">
      <c r="C86" t="b">
        <f t="shared" si="1"/>
        <v>0</v>
      </c>
      <c r="D86" s="415" t="s">
        <v>207</v>
      </c>
      <c r="E86" s="416"/>
      <c r="F86" s="161">
        <f>G86/Metas!L11</f>
        <v>0.96920181024470353</v>
      </c>
      <c r="G86" s="162">
        <f>H86/J86</f>
        <v>0.79474548440065684</v>
      </c>
      <c r="H86" s="184">
        <f>SUM(H76:H85)</f>
        <v>484</v>
      </c>
      <c r="I86" s="204">
        <f>SUM(I76:I85)</f>
        <v>321</v>
      </c>
      <c r="J86" s="184">
        <f>SUM(J76:J85)</f>
        <v>609</v>
      </c>
      <c r="K86" s="214">
        <f>SUM(K76:K85)</f>
        <v>581</v>
      </c>
    </row>
    <row r="87" spans="1:11" x14ac:dyDescent="0.25">
      <c r="A87" s="247" t="s">
        <v>332</v>
      </c>
      <c r="B87">
        <v>91</v>
      </c>
      <c r="C87" t="b">
        <f t="shared" si="1"/>
        <v>1</v>
      </c>
      <c r="D87" s="155" t="s">
        <v>94</v>
      </c>
      <c r="E87" s="155" t="s">
        <v>95</v>
      </c>
      <c r="F87" s="156"/>
      <c r="G87" s="156"/>
      <c r="H87" s="185">
        <v>91</v>
      </c>
      <c r="I87" s="213">
        <v>75</v>
      </c>
      <c r="J87" s="185">
        <v>91</v>
      </c>
      <c r="K87" s="213">
        <v>86</v>
      </c>
    </row>
    <row r="88" spans="1:11" x14ac:dyDescent="0.25">
      <c r="A88" s="247" t="s">
        <v>399</v>
      </c>
      <c r="B88">
        <v>47</v>
      </c>
      <c r="C88" t="b">
        <f t="shared" si="1"/>
        <v>1</v>
      </c>
      <c r="D88" s="118" t="s">
        <v>94</v>
      </c>
      <c r="E88" s="118" t="s">
        <v>96</v>
      </c>
      <c r="F88" s="119"/>
      <c r="G88" s="119"/>
      <c r="H88" s="181">
        <v>33</v>
      </c>
      <c r="I88" s="211">
        <v>33</v>
      </c>
      <c r="J88" s="181">
        <v>47</v>
      </c>
      <c r="K88" s="211">
        <v>43</v>
      </c>
    </row>
    <row r="89" spans="1:11" x14ac:dyDescent="0.25">
      <c r="A89" s="247" t="s">
        <v>333</v>
      </c>
      <c r="B89">
        <v>263</v>
      </c>
      <c r="C89" t="b">
        <f t="shared" si="1"/>
        <v>1</v>
      </c>
      <c r="D89" s="118" t="s">
        <v>94</v>
      </c>
      <c r="E89" s="118" t="s">
        <v>97</v>
      </c>
      <c r="F89" s="119"/>
      <c r="G89" s="119"/>
      <c r="H89" s="181">
        <v>254</v>
      </c>
      <c r="I89" s="211">
        <v>234</v>
      </c>
      <c r="J89" s="181">
        <v>263</v>
      </c>
      <c r="K89" s="211">
        <v>251</v>
      </c>
    </row>
    <row r="90" spans="1:11" x14ac:dyDescent="0.25">
      <c r="A90" s="247" t="s">
        <v>400</v>
      </c>
      <c r="B90">
        <v>14</v>
      </c>
      <c r="C90" t="b">
        <f t="shared" si="1"/>
        <v>1</v>
      </c>
      <c r="D90" s="118" t="s">
        <v>94</v>
      </c>
      <c r="E90" s="118" t="s">
        <v>98</v>
      </c>
      <c r="F90" s="119"/>
      <c r="G90" s="119"/>
      <c r="H90" s="181">
        <v>12</v>
      </c>
      <c r="I90" s="211">
        <v>12</v>
      </c>
      <c r="J90" s="181">
        <v>14</v>
      </c>
      <c r="K90" s="211">
        <v>14</v>
      </c>
    </row>
    <row r="91" spans="1:11" ht="15.75" thickBot="1" x14ac:dyDescent="0.3">
      <c r="A91" s="247" t="s">
        <v>334</v>
      </c>
      <c r="B91">
        <v>38</v>
      </c>
      <c r="C91" t="b">
        <f t="shared" si="1"/>
        <v>1</v>
      </c>
      <c r="D91" s="164" t="s">
        <v>94</v>
      </c>
      <c r="E91" s="164" t="s">
        <v>99</v>
      </c>
      <c r="F91" s="152"/>
      <c r="G91" s="152"/>
      <c r="H91" s="187">
        <v>32</v>
      </c>
      <c r="I91" s="212">
        <v>33</v>
      </c>
      <c r="J91" s="187">
        <v>38</v>
      </c>
      <c r="K91" s="212">
        <v>38</v>
      </c>
    </row>
    <row r="92" spans="1:11" ht="15.75" thickBot="1" x14ac:dyDescent="0.3">
      <c r="C92" t="b">
        <f t="shared" si="1"/>
        <v>0</v>
      </c>
      <c r="D92" s="415" t="s">
        <v>208</v>
      </c>
      <c r="E92" s="416"/>
      <c r="F92" s="161">
        <f>G92/Metas!L12</f>
        <v>1.2588747688085435</v>
      </c>
      <c r="G92" s="162">
        <f>H92/J92</f>
        <v>0.93156732891832228</v>
      </c>
      <c r="H92" s="184">
        <f>SUM(H87:H91)</f>
        <v>422</v>
      </c>
      <c r="I92" s="204">
        <f>SUM(I87:I91)</f>
        <v>387</v>
      </c>
      <c r="J92" s="184">
        <f>SUM(J87:J91)</f>
        <v>453</v>
      </c>
      <c r="K92" s="214">
        <f>SUM(K87:K91)</f>
        <v>432</v>
      </c>
    </row>
    <row r="93" spans="1:11" x14ac:dyDescent="0.25">
      <c r="A93" s="247" t="s">
        <v>335</v>
      </c>
      <c r="B93">
        <v>56</v>
      </c>
      <c r="C93" t="b">
        <f t="shared" si="1"/>
        <v>1</v>
      </c>
      <c r="D93" s="155" t="s">
        <v>100</v>
      </c>
      <c r="E93" s="155" t="s">
        <v>101</v>
      </c>
      <c r="F93" s="156"/>
      <c r="G93" s="156"/>
      <c r="H93" s="185">
        <v>54</v>
      </c>
      <c r="I93" s="213">
        <v>52</v>
      </c>
      <c r="J93" s="185">
        <v>56</v>
      </c>
      <c r="K93" s="213">
        <v>52</v>
      </c>
    </row>
    <row r="94" spans="1:11" x14ac:dyDescent="0.25">
      <c r="A94" s="247" t="s">
        <v>336</v>
      </c>
      <c r="B94">
        <v>148</v>
      </c>
      <c r="C94" t="b">
        <f t="shared" si="1"/>
        <v>1</v>
      </c>
      <c r="D94" s="118" t="s">
        <v>100</v>
      </c>
      <c r="E94" s="118" t="s">
        <v>102</v>
      </c>
      <c r="F94" s="119"/>
      <c r="G94" s="119"/>
      <c r="H94" s="181">
        <v>99</v>
      </c>
      <c r="I94" s="211">
        <v>134</v>
      </c>
      <c r="J94" s="181">
        <v>148</v>
      </c>
      <c r="K94" s="211">
        <v>155</v>
      </c>
    </row>
    <row r="95" spans="1:11" x14ac:dyDescent="0.25">
      <c r="A95" s="247" t="s">
        <v>401</v>
      </c>
      <c r="B95">
        <v>21</v>
      </c>
      <c r="C95" t="b">
        <f t="shared" si="1"/>
        <v>1</v>
      </c>
      <c r="D95" s="118" t="s">
        <v>100</v>
      </c>
      <c r="E95" s="118" t="s">
        <v>103</v>
      </c>
      <c r="F95" s="119"/>
      <c r="G95" s="119"/>
      <c r="H95" s="181">
        <v>21</v>
      </c>
      <c r="I95" s="211">
        <v>20</v>
      </c>
      <c r="J95" s="181">
        <v>21</v>
      </c>
      <c r="K95" s="211">
        <v>20</v>
      </c>
    </row>
    <row r="96" spans="1:11" x14ac:dyDescent="0.25">
      <c r="A96" s="247" t="s">
        <v>402</v>
      </c>
      <c r="B96">
        <v>136</v>
      </c>
      <c r="C96" t="b">
        <f t="shared" si="1"/>
        <v>1</v>
      </c>
      <c r="D96" s="118" t="s">
        <v>100</v>
      </c>
      <c r="E96" s="118" t="s">
        <v>358</v>
      </c>
      <c r="F96" s="119"/>
      <c r="G96" s="119"/>
      <c r="H96" s="364">
        <v>91</v>
      </c>
      <c r="I96" s="211">
        <v>25</v>
      </c>
      <c r="J96" s="364">
        <v>136</v>
      </c>
      <c r="K96" s="211">
        <v>105</v>
      </c>
    </row>
    <row r="97" spans="1:11" x14ac:dyDescent="0.25">
      <c r="A97" s="247" t="s">
        <v>337</v>
      </c>
      <c r="B97">
        <v>76</v>
      </c>
      <c r="C97" t="b">
        <f t="shared" si="1"/>
        <v>1</v>
      </c>
      <c r="D97" s="118" t="s">
        <v>100</v>
      </c>
      <c r="E97" s="118" t="s">
        <v>104</v>
      </c>
      <c r="F97" s="119"/>
      <c r="G97" s="119"/>
      <c r="H97" s="181">
        <v>63</v>
      </c>
      <c r="I97" s="211">
        <v>71</v>
      </c>
      <c r="J97" s="181">
        <v>76</v>
      </c>
      <c r="K97" s="211">
        <v>73</v>
      </c>
    </row>
    <row r="98" spans="1:11" x14ac:dyDescent="0.25">
      <c r="A98" s="247" t="s">
        <v>403</v>
      </c>
      <c r="B98">
        <v>42</v>
      </c>
      <c r="C98" t="b">
        <f t="shared" si="1"/>
        <v>1</v>
      </c>
      <c r="D98" s="118" t="s">
        <v>100</v>
      </c>
      <c r="E98" s="118" t="s">
        <v>105</v>
      </c>
      <c r="F98" s="119"/>
      <c r="G98" s="119"/>
      <c r="H98" s="181">
        <v>19</v>
      </c>
      <c r="I98" s="211">
        <v>33</v>
      </c>
      <c r="J98" s="181">
        <v>42</v>
      </c>
      <c r="K98" s="211">
        <v>37</v>
      </c>
    </row>
    <row r="99" spans="1:11" x14ac:dyDescent="0.25">
      <c r="A99" s="247" t="s">
        <v>338</v>
      </c>
      <c r="B99">
        <v>204</v>
      </c>
      <c r="C99" t="b">
        <f t="shared" si="1"/>
        <v>1</v>
      </c>
      <c r="D99" s="118" t="s">
        <v>100</v>
      </c>
      <c r="E99" s="118" t="s">
        <v>106</v>
      </c>
      <c r="F99" s="119"/>
      <c r="G99" s="119"/>
      <c r="H99" s="181">
        <v>143</v>
      </c>
      <c r="I99" s="211">
        <v>155</v>
      </c>
      <c r="J99" s="181">
        <v>204</v>
      </c>
      <c r="K99" s="211">
        <v>209</v>
      </c>
    </row>
    <row r="100" spans="1:11" x14ac:dyDescent="0.25">
      <c r="A100" s="247" t="s">
        <v>339</v>
      </c>
      <c r="B100">
        <v>217</v>
      </c>
      <c r="C100" t="b">
        <f t="shared" si="1"/>
        <v>1</v>
      </c>
      <c r="D100" s="118" t="s">
        <v>100</v>
      </c>
      <c r="E100" s="118" t="s">
        <v>107</v>
      </c>
      <c r="F100" s="119"/>
      <c r="G100" s="119"/>
      <c r="H100" s="181">
        <v>173</v>
      </c>
      <c r="I100" s="211">
        <v>185</v>
      </c>
      <c r="J100" s="181">
        <v>217</v>
      </c>
      <c r="K100" s="211">
        <v>208</v>
      </c>
    </row>
    <row r="101" spans="1:11" x14ac:dyDescent="0.25">
      <c r="A101" s="247" t="s">
        <v>404</v>
      </c>
      <c r="B101">
        <v>39</v>
      </c>
      <c r="C101" t="b">
        <f t="shared" si="1"/>
        <v>1</v>
      </c>
      <c r="D101" s="118" t="s">
        <v>100</v>
      </c>
      <c r="E101" s="118" t="s">
        <v>108</v>
      </c>
      <c r="F101" s="119"/>
      <c r="G101" s="119"/>
      <c r="H101" s="181">
        <v>36</v>
      </c>
      <c r="I101" s="211">
        <v>32</v>
      </c>
      <c r="J101" s="181">
        <v>39</v>
      </c>
      <c r="K101" s="211">
        <v>37</v>
      </c>
    </row>
    <row r="102" spans="1:11" ht="15.75" thickBot="1" x14ac:dyDescent="0.3">
      <c r="A102" s="247" t="s">
        <v>340</v>
      </c>
      <c r="B102">
        <v>119</v>
      </c>
      <c r="C102" t="b">
        <f t="shared" si="1"/>
        <v>1</v>
      </c>
      <c r="D102" s="164" t="s">
        <v>100</v>
      </c>
      <c r="E102" s="164" t="s">
        <v>109</v>
      </c>
      <c r="F102" s="152"/>
      <c r="G102" s="152"/>
      <c r="H102" s="187">
        <v>99</v>
      </c>
      <c r="I102" s="212">
        <v>90</v>
      </c>
      <c r="J102" s="187">
        <v>119</v>
      </c>
      <c r="K102" s="212">
        <v>121</v>
      </c>
    </row>
    <row r="103" spans="1:11" ht="16.5" customHeight="1" thickBot="1" x14ac:dyDescent="0.3">
      <c r="C103" t="b">
        <f t="shared" si="1"/>
        <v>0</v>
      </c>
      <c r="D103" s="415" t="s">
        <v>209</v>
      </c>
      <c r="E103" s="416"/>
      <c r="F103" s="161">
        <f>G103/Metas!L13</f>
        <v>0.97954975081629136</v>
      </c>
      <c r="G103" s="162">
        <f>H103/J103</f>
        <v>0.75425330812854441</v>
      </c>
      <c r="H103" s="184">
        <f>SUM(H93:H102)</f>
        <v>798</v>
      </c>
      <c r="I103" s="204">
        <f>SUM(I93:I102)</f>
        <v>797</v>
      </c>
      <c r="J103" s="184">
        <f>SUM(J93:J102)</f>
        <v>1058</v>
      </c>
      <c r="K103" s="214">
        <f>SUM(K93:K102)</f>
        <v>1017</v>
      </c>
    </row>
    <row r="104" spans="1:11" x14ac:dyDescent="0.25">
      <c r="A104" s="247" t="s">
        <v>366</v>
      </c>
      <c r="B104">
        <v>442</v>
      </c>
      <c r="C104" t="b">
        <f t="shared" si="1"/>
        <v>1</v>
      </c>
      <c r="D104" s="155" t="s">
        <v>110</v>
      </c>
      <c r="E104" s="155" t="s">
        <v>111</v>
      </c>
      <c r="F104" s="156"/>
      <c r="G104" s="156"/>
      <c r="H104" s="185">
        <v>382</v>
      </c>
      <c r="I104" s="213">
        <v>294</v>
      </c>
      <c r="J104" s="185">
        <v>442</v>
      </c>
      <c r="K104" s="213">
        <v>418</v>
      </c>
    </row>
    <row r="105" spans="1:11" x14ac:dyDescent="0.25">
      <c r="A105" s="247" t="s">
        <v>341</v>
      </c>
      <c r="B105">
        <v>1435</v>
      </c>
      <c r="C105" t="b">
        <f t="shared" si="1"/>
        <v>1</v>
      </c>
      <c r="D105" s="118" t="s">
        <v>110</v>
      </c>
      <c r="E105" s="118" t="s">
        <v>112</v>
      </c>
      <c r="F105" s="119"/>
      <c r="G105" s="119"/>
      <c r="H105" s="181">
        <v>826</v>
      </c>
      <c r="I105" s="211">
        <v>709</v>
      </c>
      <c r="J105" s="181">
        <v>1435</v>
      </c>
      <c r="K105" s="211">
        <v>1245</v>
      </c>
    </row>
    <row r="106" spans="1:11" x14ac:dyDescent="0.25">
      <c r="A106" s="247" t="s">
        <v>342</v>
      </c>
      <c r="B106">
        <v>1341</v>
      </c>
      <c r="C106" t="b">
        <f t="shared" si="1"/>
        <v>1</v>
      </c>
      <c r="D106" s="118" t="s">
        <v>110</v>
      </c>
      <c r="E106" s="118" t="s">
        <v>113</v>
      </c>
      <c r="F106" s="119"/>
      <c r="G106" s="119"/>
      <c r="H106" s="364">
        <v>1064</v>
      </c>
      <c r="I106" s="211">
        <v>1073</v>
      </c>
      <c r="J106" s="364">
        <v>1341</v>
      </c>
      <c r="K106" s="211">
        <v>1501</v>
      </c>
    </row>
    <row r="107" spans="1:11" x14ac:dyDescent="0.25">
      <c r="A107" s="247" t="s">
        <v>343</v>
      </c>
      <c r="B107">
        <v>378</v>
      </c>
      <c r="C107" t="b">
        <f t="shared" si="1"/>
        <v>1</v>
      </c>
      <c r="D107" s="118" t="s">
        <v>110</v>
      </c>
      <c r="E107" s="118" t="s">
        <v>114</v>
      </c>
      <c r="F107" s="119"/>
      <c r="G107" s="119"/>
      <c r="H107" s="181">
        <v>274</v>
      </c>
      <c r="I107" s="211">
        <v>310</v>
      </c>
      <c r="J107" s="181">
        <v>378</v>
      </c>
      <c r="K107" s="211">
        <v>414</v>
      </c>
    </row>
    <row r="108" spans="1:11" x14ac:dyDescent="0.25">
      <c r="A108" s="247" t="s">
        <v>438</v>
      </c>
      <c r="B108">
        <v>102</v>
      </c>
      <c r="C108" t="b">
        <f t="shared" si="1"/>
        <v>1</v>
      </c>
      <c r="D108" s="118" t="s">
        <v>110</v>
      </c>
      <c r="E108" s="118" t="s">
        <v>115</v>
      </c>
      <c r="F108" s="119"/>
      <c r="G108" s="119"/>
      <c r="H108" s="181">
        <v>102</v>
      </c>
      <c r="I108" s="211">
        <v>67</v>
      </c>
      <c r="J108" s="181">
        <v>102</v>
      </c>
      <c r="K108" s="211">
        <v>103</v>
      </c>
    </row>
    <row r="109" spans="1:11" x14ac:dyDescent="0.25">
      <c r="A109" s="247" t="s">
        <v>405</v>
      </c>
      <c r="B109">
        <v>109</v>
      </c>
      <c r="C109" t="b">
        <f t="shared" si="1"/>
        <v>1</v>
      </c>
      <c r="D109" s="118" t="s">
        <v>110</v>
      </c>
      <c r="E109" s="118" t="s">
        <v>116</v>
      </c>
      <c r="F109" s="119"/>
      <c r="G109" s="119"/>
      <c r="H109" s="181">
        <v>89</v>
      </c>
      <c r="I109" s="211">
        <v>76</v>
      </c>
      <c r="J109" s="181">
        <v>109</v>
      </c>
      <c r="K109" s="211">
        <v>101</v>
      </c>
    </row>
    <row r="110" spans="1:11" x14ac:dyDescent="0.25">
      <c r="A110" s="247" t="s">
        <v>406</v>
      </c>
      <c r="B110">
        <v>40</v>
      </c>
      <c r="C110" t="b">
        <f t="shared" si="1"/>
        <v>1</v>
      </c>
      <c r="D110" s="118" t="s">
        <v>110</v>
      </c>
      <c r="E110" s="118" t="s">
        <v>117</v>
      </c>
      <c r="F110" s="119"/>
      <c r="G110" s="119"/>
      <c r="H110" s="181">
        <v>29</v>
      </c>
      <c r="I110" s="211">
        <v>23</v>
      </c>
      <c r="J110" s="181">
        <v>40</v>
      </c>
      <c r="K110" s="211">
        <v>33</v>
      </c>
    </row>
    <row r="111" spans="1:11" x14ac:dyDescent="0.25">
      <c r="A111" s="247" t="s">
        <v>439</v>
      </c>
      <c r="B111">
        <v>49</v>
      </c>
      <c r="C111" t="b">
        <f t="shared" si="1"/>
        <v>1</v>
      </c>
      <c r="D111" s="118" t="s">
        <v>110</v>
      </c>
      <c r="E111" s="118" t="s">
        <v>118</v>
      </c>
      <c r="F111" s="119"/>
      <c r="G111" s="119"/>
      <c r="H111" s="364">
        <v>45</v>
      </c>
      <c r="I111" s="211">
        <v>44</v>
      </c>
      <c r="J111" s="364">
        <v>49</v>
      </c>
      <c r="K111" s="211">
        <v>46</v>
      </c>
    </row>
    <row r="112" spans="1:11" x14ac:dyDescent="0.25">
      <c r="A112" s="247" t="s">
        <v>407</v>
      </c>
      <c r="B112">
        <v>25</v>
      </c>
      <c r="C112" t="b">
        <f t="shared" si="1"/>
        <v>1</v>
      </c>
      <c r="D112" s="118" t="s">
        <v>110</v>
      </c>
      <c r="E112" s="118" t="s">
        <v>119</v>
      </c>
      <c r="F112" s="119"/>
      <c r="G112" s="119"/>
      <c r="H112" s="181">
        <v>20</v>
      </c>
      <c r="I112" s="211">
        <v>14</v>
      </c>
      <c r="J112" s="181">
        <v>25</v>
      </c>
      <c r="K112" s="211">
        <v>20</v>
      </c>
    </row>
    <row r="113" spans="1:11" x14ac:dyDescent="0.25">
      <c r="A113" s="247" t="s">
        <v>408</v>
      </c>
      <c r="B113">
        <v>58</v>
      </c>
      <c r="C113" t="b">
        <f t="shared" si="1"/>
        <v>1</v>
      </c>
      <c r="D113" s="118" t="s">
        <v>110</v>
      </c>
      <c r="E113" s="118" t="s">
        <v>120</v>
      </c>
      <c r="F113" s="119"/>
      <c r="G113" s="119"/>
      <c r="H113" s="181">
        <v>48</v>
      </c>
      <c r="I113" s="211">
        <v>57</v>
      </c>
      <c r="J113" s="181">
        <v>58</v>
      </c>
      <c r="K113" s="211">
        <v>60</v>
      </c>
    </row>
    <row r="114" spans="1:11" x14ac:dyDescent="0.25">
      <c r="A114" s="247" t="s">
        <v>409</v>
      </c>
      <c r="B114">
        <v>13</v>
      </c>
      <c r="C114" t="b">
        <f t="shared" si="1"/>
        <v>1</v>
      </c>
      <c r="D114" s="118" t="s">
        <v>110</v>
      </c>
      <c r="E114" s="118" t="s">
        <v>121</v>
      </c>
      <c r="F114" s="119"/>
      <c r="G114" s="119"/>
      <c r="H114" s="181">
        <v>10</v>
      </c>
      <c r="I114" s="211">
        <v>11</v>
      </c>
      <c r="J114" s="181">
        <v>13</v>
      </c>
      <c r="K114" s="211">
        <v>19</v>
      </c>
    </row>
    <row r="115" spans="1:11" x14ac:dyDescent="0.25">
      <c r="A115" s="247" t="s">
        <v>344</v>
      </c>
      <c r="B115">
        <v>100</v>
      </c>
      <c r="C115" t="b">
        <f t="shared" si="1"/>
        <v>1</v>
      </c>
      <c r="D115" s="118" t="s">
        <v>110</v>
      </c>
      <c r="E115" s="118" t="s">
        <v>122</v>
      </c>
      <c r="F115" s="119"/>
      <c r="G115" s="119"/>
      <c r="H115" s="181">
        <v>84</v>
      </c>
      <c r="I115" s="211">
        <v>56</v>
      </c>
      <c r="J115" s="181">
        <v>100</v>
      </c>
      <c r="K115" s="211">
        <v>95</v>
      </c>
    </row>
    <row r="116" spans="1:11" x14ac:dyDescent="0.25">
      <c r="A116" s="247" t="s">
        <v>410</v>
      </c>
      <c r="B116">
        <v>106</v>
      </c>
      <c r="C116" t="b">
        <f t="shared" si="1"/>
        <v>1</v>
      </c>
      <c r="D116" s="118" t="s">
        <v>110</v>
      </c>
      <c r="E116" s="118" t="s">
        <v>123</v>
      </c>
      <c r="F116" s="119"/>
      <c r="G116" s="119"/>
      <c r="H116" s="181">
        <v>82</v>
      </c>
      <c r="I116" s="211">
        <v>66</v>
      </c>
      <c r="J116" s="181">
        <v>106</v>
      </c>
      <c r="K116" s="211">
        <v>72</v>
      </c>
    </row>
    <row r="117" spans="1:11" x14ac:dyDescent="0.25">
      <c r="A117" s="247" t="s">
        <v>345</v>
      </c>
      <c r="B117">
        <v>234</v>
      </c>
      <c r="C117" t="b">
        <f t="shared" si="1"/>
        <v>1</v>
      </c>
      <c r="D117" s="118" t="s">
        <v>110</v>
      </c>
      <c r="E117" s="118" t="s">
        <v>124</v>
      </c>
      <c r="F117" s="119"/>
      <c r="G117" s="119"/>
      <c r="H117" s="181">
        <v>138</v>
      </c>
      <c r="I117" s="211">
        <v>180</v>
      </c>
      <c r="J117" s="181">
        <v>234</v>
      </c>
      <c r="K117" s="211">
        <v>292</v>
      </c>
    </row>
    <row r="118" spans="1:11" x14ac:dyDescent="0.25">
      <c r="A118" s="247" t="s">
        <v>440</v>
      </c>
      <c r="B118">
        <v>325</v>
      </c>
      <c r="C118" t="b">
        <f t="shared" si="1"/>
        <v>1</v>
      </c>
      <c r="D118" s="118" t="s">
        <v>110</v>
      </c>
      <c r="E118" s="118" t="s">
        <v>125</v>
      </c>
      <c r="F118" s="119"/>
      <c r="G118" s="119"/>
      <c r="H118" s="181">
        <v>217</v>
      </c>
      <c r="I118" s="211">
        <v>186</v>
      </c>
      <c r="J118" s="181">
        <v>325</v>
      </c>
      <c r="K118" s="211">
        <v>309</v>
      </c>
    </row>
    <row r="119" spans="1:11" x14ac:dyDescent="0.25">
      <c r="A119" s="247" t="s">
        <v>346</v>
      </c>
      <c r="B119">
        <v>207</v>
      </c>
      <c r="C119" t="b">
        <f t="shared" si="1"/>
        <v>1</v>
      </c>
      <c r="D119" s="118" t="s">
        <v>110</v>
      </c>
      <c r="E119" s="119" t="s">
        <v>126</v>
      </c>
      <c r="F119" s="119"/>
      <c r="G119" s="119"/>
      <c r="H119" s="181">
        <v>145</v>
      </c>
      <c r="I119" s="211">
        <v>130</v>
      </c>
      <c r="J119" s="181">
        <v>207</v>
      </c>
      <c r="K119" s="211">
        <v>183</v>
      </c>
    </row>
    <row r="120" spans="1:11" x14ac:dyDescent="0.25">
      <c r="A120" s="247" t="s">
        <v>367</v>
      </c>
      <c r="B120">
        <v>212</v>
      </c>
      <c r="C120" t="b">
        <f t="shared" si="1"/>
        <v>1</v>
      </c>
      <c r="D120" s="118" t="s">
        <v>110</v>
      </c>
      <c r="E120" s="119" t="s">
        <v>127</v>
      </c>
      <c r="F120" s="119"/>
      <c r="G120" s="119"/>
      <c r="H120" s="364">
        <v>175</v>
      </c>
      <c r="I120" s="211">
        <v>158</v>
      </c>
      <c r="J120" s="364">
        <v>212</v>
      </c>
      <c r="K120" s="211">
        <v>208</v>
      </c>
    </row>
    <row r="121" spans="1:11" ht="15.75" thickBot="1" x14ac:dyDescent="0.3">
      <c r="A121" s="247" t="s">
        <v>347</v>
      </c>
      <c r="B121">
        <v>750</v>
      </c>
      <c r="C121" t="b">
        <f t="shared" si="1"/>
        <v>1</v>
      </c>
      <c r="D121" s="164" t="s">
        <v>110</v>
      </c>
      <c r="E121" s="152" t="s">
        <v>225</v>
      </c>
      <c r="F121" s="152"/>
      <c r="G121" s="152"/>
      <c r="H121" s="187">
        <v>480</v>
      </c>
      <c r="I121" s="212">
        <v>461</v>
      </c>
      <c r="J121" s="187">
        <v>750</v>
      </c>
      <c r="K121" s="212">
        <v>755</v>
      </c>
    </row>
    <row r="122" spans="1:11" ht="15" customHeight="1" thickBot="1" x14ac:dyDescent="0.3">
      <c r="C122" t="b">
        <f t="shared" si="1"/>
        <v>0</v>
      </c>
      <c r="D122" s="415" t="s">
        <v>210</v>
      </c>
      <c r="E122" s="416"/>
      <c r="F122" s="161">
        <f>G122/Metas!L14</f>
        <v>1.0006036896369781</v>
      </c>
      <c r="G122" s="162">
        <f>H122/J122</f>
        <v>0.71042861964225446</v>
      </c>
      <c r="H122" s="184">
        <f>SUM(H104:H121)</f>
        <v>4210</v>
      </c>
      <c r="I122" s="204">
        <f>SUM(I104:I121)</f>
        <v>3915</v>
      </c>
      <c r="J122" s="184">
        <f>SUM(J104:J121)</f>
        <v>5926</v>
      </c>
      <c r="K122" s="214">
        <f>SUM(K104:K121)</f>
        <v>5874</v>
      </c>
    </row>
    <row r="123" spans="1:11" x14ac:dyDescent="0.25">
      <c r="A123" s="247" t="s">
        <v>411</v>
      </c>
      <c r="B123">
        <v>8</v>
      </c>
      <c r="C123" t="b">
        <f t="shared" si="1"/>
        <v>1</v>
      </c>
      <c r="D123" s="155" t="s">
        <v>128</v>
      </c>
      <c r="E123" s="155" t="s">
        <v>129</v>
      </c>
      <c r="F123" s="156"/>
      <c r="G123" s="156"/>
      <c r="H123" s="365">
        <v>8</v>
      </c>
      <c r="I123" s="213">
        <v>8</v>
      </c>
      <c r="J123" s="365">
        <v>8</v>
      </c>
      <c r="K123" s="213">
        <v>8</v>
      </c>
    </row>
    <row r="124" spans="1:11" x14ac:dyDescent="0.25">
      <c r="A124" s="247" t="s">
        <v>441</v>
      </c>
      <c r="B124">
        <v>37</v>
      </c>
      <c r="C124" t="b">
        <f t="shared" si="1"/>
        <v>1</v>
      </c>
      <c r="D124" s="118" t="s">
        <v>128</v>
      </c>
      <c r="E124" s="118" t="s">
        <v>130</v>
      </c>
      <c r="F124" s="119"/>
      <c r="G124" s="119"/>
      <c r="H124" s="181">
        <v>40</v>
      </c>
      <c r="I124" s="211">
        <v>40</v>
      </c>
      <c r="J124" s="181">
        <v>37</v>
      </c>
      <c r="K124" s="211">
        <v>42</v>
      </c>
    </row>
    <row r="125" spans="1:11" x14ac:dyDescent="0.25">
      <c r="A125" s="247" t="s">
        <v>412</v>
      </c>
      <c r="B125">
        <v>47</v>
      </c>
      <c r="C125" t="b">
        <f t="shared" si="1"/>
        <v>1</v>
      </c>
      <c r="D125" s="118" t="s">
        <v>128</v>
      </c>
      <c r="E125" s="118" t="s">
        <v>131</v>
      </c>
      <c r="F125" s="119"/>
      <c r="G125" s="119"/>
      <c r="H125" s="181">
        <v>45</v>
      </c>
      <c r="I125" s="211">
        <v>38</v>
      </c>
      <c r="J125" s="181">
        <v>47</v>
      </c>
      <c r="K125" s="211">
        <v>42</v>
      </c>
    </row>
    <row r="126" spans="1:11" x14ac:dyDescent="0.25">
      <c r="A126" s="247" t="s">
        <v>373</v>
      </c>
      <c r="B126">
        <v>40</v>
      </c>
      <c r="C126" t="b">
        <f t="shared" si="1"/>
        <v>1</v>
      </c>
      <c r="D126" s="118" t="s">
        <v>128</v>
      </c>
      <c r="E126" s="118" t="s">
        <v>132</v>
      </c>
      <c r="F126" s="119"/>
      <c r="G126" s="119"/>
      <c r="H126" s="181">
        <v>34</v>
      </c>
      <c r="I126" s="211">
        <v>33</v>
      </c>
      <c r="J126" s="181">
        <v>40</v>
      </c>
      <c r="K126" s="211">
        <v>37</v>
      </c>
    </row>
    <row r="127" spans="1:11" x14ac:dyDescent="0.25">
      <c r="A127" s="247" t="s">
        <v>348</v>
      </c>
      <c r="B127">
        <v>80</v>
      </c>
      <c r="C127" t="b">
        <f t="shared" si="1"/>
        <v>1</v>
      </c>
      <c r="D127" s="118" t="s">
        <v>128</v>
      </c>
      <c r="E127" s="118" t="s">
        <v>133</v>
      </c>
      <c r="F127" s="119"/>
      <c r="G127" s="119"/>
      <c r="H127" s="181">
        <v>29</v>
      </c>
      <c r="I127" s="211">
        <v>52</v>
      </c>
      <c r="J127" s="181">
        <v>80</v>
      </c>
      <c r="K127" s="211">
        <v>78</v>
      </c>
    </row>
    <row r="128" spans="1:11" x14ac:dyDescent="0.25">
      <c r="A128" s="247" t="s">
        <v>374</v>
      </c>
      <c r="B128">
        <v>21</v>
      </c>
      <c r="C128" t="b">
        <f t="shared" si="1"/>
        <v>1</v>
      </c>
      <c r="D128" s="118" t="s">
        <v>128</v>
      </c>
      <c r="E128" s="118" t="s">
        <v>134</v>
      </c>
      <c r="F128" s="119"/>
      <c r="G128" s="119"/>
      <c r="H128" s="181">
        <v>18</v>
      </c>
      <c r="I128" s="211">
        <v>18</v>
      </c>
      <c r="J128" s="181">
        <v>21</v>
      </c>
      <c r="K128" s="211">
        <v>21</v>
      </c>
    </row>
    <row r="129" spans="1:11" x14ac:dyDescent="0.25">
      <c r="A129" s="247" t="s">
        <v>375</v>
      </c>
      <c r="B129">
        <v>37</v>
      </c>
      <c r="C129" t="b">
        <f t="shared" si="1"/>
        <v>1</v>
      </c>
      <c r="D129" s="118" t="s">
        <v>128</v>
      </c>
      <c r="E129" s="118" t="s">
        <v>135</v>
      </c>
      <c r="F129" s="119"/>
      <c r="G129" s="119"/>
      <c r="H129" s="181">
        <v>25</v>
      </c>
      <c r="I129" s="211">
        <v>38</v>
      </c>
      <c r="J129" s="181">
        <v>37</v>
      </c>
      <c r="K129" s="211">
        <v>43</v>
      </c>
    </row>
    <row r="130" spans="1:11" x14ac:dyDescent="0.25">
      <c r="A130" s="247" t="s">
        <v>368</v>
      </c>
      <c r="B130">
        <v>74</v>
      </c>
      <c r="C130" t="b">
        <f t="shared" si="1"/>
        <v>1</v>
      </c>
      <c r="D130" s="118" t="s">
        <v>128</v>
      </c>
      <c r="E130" s="118" t="s">
        <v>136</v>
      </c>
      <c r="F130" s="119"/>
      <c r="G130" s="119"/>
      <c r="H130" s="364">
        <v>9</v>
      </c>
      <c r="I130" s="211">
        <v>65</v>
      </c>
      <c r="J130" s="364">
        <v>74</v>
      </c>
      <c r="K130" s="211">
        <v>69</v>
      </c>
    </row>
    <row r="131" spans="1:11" x14ac:dyDescent="0.25">
      <c r="A131" s="247" t="s">
        <v>413</v>
      </c>
      <c r="B131">
        <v>28</v>
      </c>
      <c r="C131" t="b">
        <f t="shared" si="1"/>
        <v>1</v>
      </c>
      <c r="D131" s="118" t="s">
        <v>128</v>
      </c>
      <c r="E131" s="118" t="s">
        <v>137</v>
      </c>
      <c r="F131" s="119"/>
      <c r="G131" s="119"/>
      <c r="H131" s="181">
        <v>27</v>
      </c>
      <c r="I131" s="211">
        <v>23</v>
      </c>
      <c r="J131" s="181">
        <v>28</v>
      </c>
      <c r="K131" s="211">
        <v>30</v>
      </c>
    </row>
    <row r="132" spans="1:11" x14ac:dyDescent="0.25">
      <c r="A132" s="247" t="s">
        <v>414</v>
      </c>
      <c r="B132">
        <v>45</v>
      </c>
      <c r="C132" t="b">
        <f t="shared" si="1"/>
        <v>1</v>
      </c>
      <c r="D132" s="118" t="s">
        <v>128</v>
      </c>
      <c r="E132" s="118" t="s">
        <v>138</v>
      </c>
      <c r="F132" s="119"/>
      <c r="G132" s="119"/>
      <c r="H132" s="181">
        <v>34</v>
      </c>
      <c r="I132" s="211">
        <v>22</v>
      </c>
      <c r="J132" s="181">
        <v>45</v>
      </c>
      <c r="K132" s="211">
        <v>41</v>
      </c>
    </row>
    <row r="133" spans="1:11" x14ac:dyDescent="0.25">
      <c r="A133" s="247" t="s">
        <v>349</v>
      </c>
      <c r="B133">
        <v>23</v>
      </c>
      <c r="C133" t="b">
        <f t="shared" si="1"/>
        <v>1</v>
      </c>
      <c r="D133" s="118" t="s">
        <v>128</v>
      </c>
      <c r="E133" s="118" t="s">
        <v>139</v>
      </c>
      <c r="F133" s="119"/>
      <c r="G133" s="119"/>
      <c r="H133" s="181">
        <v>19</v>
      </c>
      <c r="I133" s="211">
        <v>23</v>
      </c>
      <c r="J133" s="181">
        <v>23</v>
      </c>
      <c r="K133" s="211">
        <v>23</v>
      </c>
    </row>
    <row r="134" spans="1:11" ht="15.75" thickBot="1" x14ac:dyDescent="0.3">
      <c r="A134" s="247" t="s">
        <v>415</v>
      </c>
      <c r="B134">
        <v>10</v>
      </c>
      <c r="C134" t="b">
        <f t="shared" si="1"/>
        <v>1</v>
      </c>
      <c r="D134" s="164" t="s">
        <v>128</v>
      </c>
      <c r="E134" s="164" t="s">
        <v>140</v>
      </c>
      <c r="F134" s="152"/>
      <c r="G134" s="152"/>
      <c r="H134" s="187">
        <v>9</v>
      </c>
      <c r="I134" s="212">
        <v>9</v>
      </c>
      <c r="J134" s="187">
        <v>10</v>
      </c>
      <c r="K134" s="212">
        <v>9</v>
      </c>
    </row>
    <row r="135" spans="1:11" ht="15.75" thickBot="1" x14ac:dyDescent="0.3">
      <c r="C135" t="b">
        <f t="shared" si="1"/>
        <v>0</v>
      </c>
      <c r="D135" s="415" t="s">
        <v>211</v>
      </c>
      <c r="E135" s="416"/>
      <c r="F135" s="161">
        <f>G135/Metas!L15</f>
        <v>0.90410958904109595</v>
      </c>
      <c r="G135" s="162">
        <f>H135/J135</f>
        <v>0.66</v>
      </c>
      <c r="H135" s="184">
        <f>SUM(H123:H134)</f>
        <v>297</v>
      </c>
      <c r="I135" s="204">
        <f>SUM(I123:I134)</f>
        <v>369</v>
      </c>
      <c r="J135" s="184">
        <f>SUM(J123:J134)</f>
        <v>450</v>
      </c>
      <c r="K135" s="214">
        <f>SUM(K123:K134)</f>
        <v>443</v>
      </c>
    </row>
    <row r="136" spans="1:11" x14ac:dyDescent="0.25">
      <c r="A136" s="247" t="s">
        <v>350</v>
      </c>
      <c r="B136">
        <v>612</v>
      </c>
      <c r="C136" t="b">
        <f t="shared" si="1"/>
        <v>1</v>
      </c>
      <c r="D136" s="155" t="s">
        <v>141</v>
      </c>
      <c r="E136" s="155" t="s">
        <v>142</v>
      </c>
      <c r="F136" s="156"/>
      <c r="G136" s="156"/>
      <c r="H136" s="365">
        <v>413</v>
      </c>
      <c r="I136" s="213">
        <v>410</v>
      </c>
      <c r="J136" s="365">
        <v>612</v>
      </c>
      <c r="K136" s="213">
        <v>572</v>
      </c>
    </row>
    <row r="137" spans="1:11" x14ac:dyDescent="0.25">
      <c r="A137" s="247" t="s">
        <v>351</v>
      </c>
      <c r="B137">
        <v>285</v>
      </c>
      <c r="C137" t="b">
        <f t="shared" si="1"/>
        <v>1</v>
      </c>
      <c r="D137" s="118" t="s">
        <v>141</v>
      </c>
      <c r="E137" s="118" t="s">
        <v>143</v>
      </c>
      <c r="F137" s="119"/>
      <c r="G137" s="119"/>
      <c r="H137" s="364">
        <v>240</v>
      </c>
      <c r="I137" s="211">
        <v>217</v>
      </c>
      <c r="J137" s="364">
        <v>285</v>
      </c>
      <c r="K137" s="211">
        <v>282</v>
      </c>
    </row>
    <row r="138" spans="1:11" x14ac:dyDescent="0.25">
      <c r="A138" s="247" t="s">
        <v>352</v>
      </c>
      <c r="B138">
        <v>206</v>
      </c>
      <c r="C138" t="b">
        <f t="shared" si="1"/>
        <v>1</v>
      </c>
      <c r="D138" s="118" t="s">
        <v>141</v>
      </c>
      <c r="E138" s="118" t="s">
        <v>144</v>
      </c>
      <c r="F138" s="119"/>
      <c r="G138" s="119"/>
      <c r="H138" s="364">
        <v>91</v>
      </c>
      <c r="I138" s="211">
        <v>77</v>
      </c>
      <c r="J138" s="364">
        <v>206</v>
      </c>
      <c r="K138" s="211">
        <v>185</v>
      </c>
    </row>
    <row r="139" spans="1:11" x14ac:dyDescent="0.25">
      <c r="A139" s="247" t="s">
        <v>353</v>
      </c>
      <c r="B139">
        <v>535</v>
      </c>
      <c r="C139" t="b">
        <f t="shared" si="1"/>
        <v>1</v>
      </c>
      <c r="D139" s="118" t="s">
        <v>141</v>
      </c>
      <c r="E139" s="118" t="s">
        <v>145</v>
      </c>
      <c r="F139" s="119"/>
      <c r="G139" s="119"/>
      <c r="H139" s="364">
        <v>125</v>
      </c>
      <c r="I139" s="211">
        <v>276</v>
      </c>
      <c r="J139" s="364">
        <v>535</v>
      </c>
      <c r="K139" s="211">
        <v>447</v>
      </c>
    </row>
    <row r="140" spans="1:11" x14ac:dyDescent="0.25">
      <c r="A140" s="247" t="s">
        <v>369</v>
      </c>
      <c r="B140">
        <v>32</v>
      </c>
      <c r="C140" t="b">
        <f t="shared" si="1"/>
        <v>1</v>
      </c>
      <c r="D140" s="118" t="s">
        <v>141</v>
      </c>
      <c r="E140" s="118" t="s">
        <v>146</v>
      </c>
      <c r="F140" s="119"/>
      <c r="G140" s="119"/>
      <c r="H140" s="181">
        <v>20</v>
      </c>
      <c r="I140" s="211">
        <v>24</v>
      </c>
      <c r="J140" s="181">
        <v>32</v>
      </c>
      <c r="K140" s="211">
        <v>34</v>
      </c>
    </row>
    <row r="141" spans="1:11" x14ac:dyDescent="0.25">
      <c r="A141" s="247" t="s">
        <v>370</v>
      </c>
      <c r="B141">
        <v>43</v>
      </c>
      <c r="C141" t="b">
        <f t="shared" si="1"/>
        <v>1</v>
      </c>
      <c r="D141" s="118" t="s">
        <v>141</v>
      </c>
      <c r="E141" s="118" t="s">
        <v>147</v>
      </c>
      <c r="F141" s="119"/>
      <c r="G141" s="119"/>
      <c r="H141" s="181">
        <v>30</v>
      </c>
      <c r="I141" s="211">
        <v>25</v>
      </c>
      <c r="J141" s="181">
        <v>43</v>
      </c>
      <c r="K141" s="211">
        <v>35</v>
      </c>
    </row>
    <row r="142" spans="1:11" x14ac:dyDescent="0.25">
      <c r="A142" s="247" t="s">
        <v>416</v>
      </c>
      <c r="B142">
        <v>76</v>
      </c>
      <c r="C142" t="b">
        <f t="shared" ref="C142:C163" si="2">IF(B142=J142,TRUE)</f>
        <v>1</v>
      </c>
      <c r="D142" s="118" t="s">
        <v>141</v>
      </c>
      <c r="E142" s="118" t="s">
        <v>148</v>
      </c>
      <c r="F142" s="119"/>
      <c r="G142" s="119"/>
      <c r="H142" s="364">
        <v>64</v>
      </c>
      <c r="I142" s="211">
        <v>68</v>
      </c>
      <c r="J142" s="364">
        <v>76</v>
      </c>
      <c r="K142" s="211">
        <v>73</v>
      </c>
    </row>
    <row r="143" spans="1:11" x14ac:dyDescent="0.25">
      <c r="A143" s="247" t="s">
        <v>371</v>
      </c>
      <c r="B143">
        <v>45</v>
      </c>
      <c r="C143" t="b">
        <f t="shared" si="2"/>
        <v>1</v>
      </c>
      <c r="D143" s="118" t="s">
        <v>141</v>
      </c>
      <c r="E143" s="118" t="s">
        <v>149</v>
      </c>
      <c r="F143" s="119"/>
      <c r="G143" s="119"/>
      <c r="H143" s="181">
        <v>29</v>
      </c>
      <c r="I143" s="211">
        <v>33</v>
      </c>
      <c r="J143" s="181">
        <v>45</v>
      </c>
      <c r="K143" s="211">
        <v>42</v>
      </c>
    </row>
    <row r="144" spans="1:11" x14ac:dyDescent="0.25">
      <c r="A144" s="247" t="s">
        <v>417</v>
      </c>
      <c r="B144">
        <v>49</v>
      </c>
      <c r="C144" t="b">
        <f t="shared" si="2"/>
        <v>1</v>
      </c>
      <c r="D144" s="118" t="s">
        <v>141</v>
      </c>
      <c r="E144" s="118" t="s">
        <v>150</v>
      </c>
      <c r="F144" s="119"/>
      <c r="G144" s="119"/>
      <c r="H144" s="364">
        <v>30</v>
      </c>
      <c r="I144" s="211">
        <v>35</v>
      </c>
      <c r="J144" s="364">
        <v>49</v>
      </c>
      <c r="K144" s="211">
        <v>40</v>
      </c>
    </row>
    <row r="145" spans="1:11" x14ac:dyDescent="0.25">
      <c r="A145" s="247" t="s">
        <v>372</v>
      </c>
      <c r="B145">
        <v>81</v>
      </c>
      <c r="C145" t="b">
        <f t="shared" si="2"/>
        <v>1</v>
      </c>
      <c r="D145" s="118" t="s">
        <v>141</v>
      </c>
      <c r="E145" s="118" t="s">
        <v>151</v>
      </c>
      <c r="F145" s="119"/>
      <c r="G145" s="119"/>
      <c r="H145" s="181">
        <v>62</v>
      </c>
      <c r="I145" s="211">
        <v>58</v>
      </c>
      <c r="J145" s="181">
        <v>81</v>
      </c>
      <c r="K145" s="211">
        <v>77</v>
      </c>
    </row>
    <row r="146" spans="1:11" x14ac:dyDescent="0.25">
      <c r="A146" s="247" t="s">
        <v>418</v>
      </c>
      <c r="B146">
        <v>91</v>
      </c>
      <c r="C146" t="b">
        <f t="shared" si="2"/>
        <v>1</v>
      </c>
      <c r="D146" s="118" t="s">
        <v>141</v>
      </c>
      <c r="E146" s="118" t="s">
        <v>152</v>
      </c>
      <c r="F146" s="119"/>
      <c r="G146" s="119"/>
      <c r="H146" s="364">
        <v>41</v>
      </c>
      <c r="I146" s="211">
        <v>23</v>
      </c>
      <c r="J146" s="364">
        <v>91</v>
      </c>
      <c r="K146" s="211">
        <v>78</v>
      </c>
    </row>
    <row r="147" spans="1:11" x14ac:dyDescent="0.25">
      <c r="A147" s="247" t="s">
        <v>419</v>
      </c>
      <c r="B147">
        <v>33</v>
      </c>
      <c r="C147" t="b">
        <f t="shared" si="2"/>
        <v>1</v>
      </c>
      <c r="D147" s="118" t="s">
        <v>141</v>
      </c>
      <c r="E147" s="118" t="s">
        <v>153</v>
      </c>
      <c r="F147" s="119"/>
      <c r="G147" s="119"/>
      <c r="H147" s="181">
        <v>20</v>
      </c>
      <c r="I147" s="211">
        <v>26</v>
      </c>
      <c r="J147" s="181">
        <v>33</v>
      </c>
      <c r="K147" s="211">
        <v>26</v>
      </c>
    </row>
    <row r="148" spans="1:11" ht="15.75" thickBot="1" x14ac:dyDescent="0.3">
      <c r="A148" s="247" t="s">
        <v>354</v>
      </c>
      <c r="B148">
        <v>8</v>
      </c>
      <c r="C148" t="b">
        <f t="shared" si="2"/>
        <v>1</v>
      </c>
      <c r="D148" s="164" t="s">
        <v>141</v>
      </c>
      <c r="E148" s="164" t="s">
        <v>154</v>
      </c>
      <c r="F148" s="152"/>
      <c r="G148" s="152"/>
      <c r="H148" s="366">
        <v>7</v>
      </c>
      <c r="I148" s="212">
        <v>5</v>
      </c>
      <c r="J148" s="366">
        <v>8</v>
      </c>
      <c r="K148" s="212">
        <v>6</v>
      </c>
    </row>
    <row r="149" spans="1:11" ht="15.75" thickBot="1" x14ac:dyDescent="0.3">
      <c r="C149" t="b">
        <f t="shared" si="2"/>
        <v>0</v>
      </c>
      <c r="D149" s="415" t="s">
        <v>212</v>
      </c>
      <c r="E149" s="416"/>
      <c r="F149" s="161">
        <f>G149/Metas!L16</f>
        <v>0.7988004362050164</v>
      </c>
      <c r="G149" s="162">
        <f>H149/J149</f>
        <v>0.55916030534351147</v>
      </c>
      <c r="H149" s="184">
        <f>SUM(H136:H148)</f>
        <v>1172</v>
      </c>
      <c r="I149" s="204">
        <f>SUM(I136:I148)</f>
        <v>1277</v>
      </c>
      <c r="J149" s="184">
        <f>SUM(J136:J148)</f>
        <v>2096</v>
      </c>
      <c r="K149" s="214">
        <f>SUM(K136:K148)</f>
        <v>1897</v>
      </c>
    </row>
    <row r="150" spans="1:11" x14ac:dyDescent="0.25">
      <c r="A150" s="247" t="s">
        <v>355</v>
      </c>
      <c r="B150">
        <v>863</v>
      </c>
      <c r="C150" t="b">
        <f t="shared" si="2"/>
        <v>1</v>
      </c>
      <c r="D150" s="155" t="s">
        <v>155</v>
      </c>
      <c r="E150" s="155" t="s">
        <v>156</v>
      </c>
      <c r="F150" s="156"/>
      <c r="G150" s="156"/>
      <c r="H150" s="185">
        <v>473</v>
      </c>
      <c r="I150" s="213">
        <v>498</v>
      </c>
      <c r="J150" s="185">
        <v>863</v>
      </c>
      <c r="K150" s="213">
        <v>837</v>
      </c>
    </row>
    <row r="151" spans="1:11" x14ac:dyDescent="0.25">
      <c r="A151" s="247" t="s">
        <v>442</v>
      </c>
      <c r="B151">
        <v>31</v>
      </c>
      <c r="C151" t="b">
        <f t="shared" si="2"/>
        <v>1</v>
      </c>
      <c r="D151" s="118" t="s">
        <v>155</v>
      </c>
      <c r="E151" s="118" t="s">
        <v>157</v>
      </c>
      <c r="F151" s="119"/>
      <c r="G151" s="119"/>
      <c r="H151" s="181">
        <v>22</v>
      </c>
      <c r="I151" s="211">
        <v>27</v>
      </c>
      <c r="J151" s="181">
        <v>31</v>
      </c>
      <c r="K151" s="211">
        <v>31</v>
      </c>
    </row>
    <row r="152" spans="1:11" x14ac:dyDescent="0.25">
      <c r="A152" s="247" t="s">
        <v>420</v>
      </c>
      <c r="B152">
        <v>4</v>
      </c>
      <c r="C152" t="b">
        <f t="shared" si="2"/>
        <v>1</v>
      </c>
      <c r="D152" s="118" t="s">
        <v>155</v>
      </c>
      <c r="E152" s="118" t="s">
        <v>158</v>
      </c>
      <c r="F152" s="119"/>
      <c r="G152" s="119"/>
      <c r="H152" s="181">
        <v>3</v>
      </c>
      <c r="I152" s="211">
        <v>4</v>
      </c>
      <c r="J152" s="181">
        <v>4</v>
      </c>
      <c r="K152" s="211">
        <v>5</v>
      </c>
    </row>
    <row r="153" spans="1:11" ht="15.75" thickBot="1" x14ac:dyDescent="0.3">
      <c r="A153" s="247" t="s">
        <v>443</v>
      </c>
      <c r="B153">
        <v>39</v>
      </c>
      <c r="C153" t="b">
        <f t="shared" si="2"/>
        <v>1</v>
      </c>
      <c r="D153" s="164" t="s">
        <v>155</v>
      </c>
      <c r="E153" s="164" t="s">
        <v>159</v>
      </c>
      <c r="F153" s="152"/>
      <c r="G153" s="152"/>
      <c r="H153" s="187">
        <v>17</v>
      </c>
      <c r="I153" s="212">
        <v>20</v>
      </c>
      <c r="J153" s="187">
        <v>39</v>
      </c>
      <c r="K153" s="212">
        <v>38</v>
      </c>
    </row>
    <row r="154" spans="1:11" ht="15.75" thickBot="1" x14ac:dyDescent="0.3">
      <c r="C154" t="b">
        <f t="shared" si="2"/>
        <v>0</v>
      </c>
      <c r="D154" s="415" t="s">
        <v>213</v>
      </c>
      <c r="E154" s="416"/>
      <c r="F154" s="161">
        <f>G154/Metas!L17</f>
        <v>0.63175456028655896</v>
      </c>
      <c r="G154" s="162">
        <f>H154/J154</f>
        <v>0.54962646744930632</v>
      </c>
      <c r="H154" s="184">
        <f>SUM(H150:H153)</f>
        <v>515</v>
      </c>
      <c r="I154" s="204">
        <f>SUM(I150:I153)</f>
        <v>549</v>
      </c>
      <c r="J154" s="184">
        <f>SUM(J150:J153)</f>
        <v>937</v>
      </c>
      <c r="K154" s="214">
        <f>SUM(K150:K153)</f>
        <v>911</v>
      </c>
    </row>
    <row r="155" spans="1:11" x14ac:dyDescent="0.25">
      <c r="A155" s="247" t="s">
        <v>421</v>
      </c>
      <c r="B155">
        <v>177</v>
      </c>
      <c r="C155" t="b">
        <f t="shared" si="2"/>
        <v>1</v>
      </c>
      <c r="D155" s="155" t="s">
        <v>160</v>
      </c>
      <c r="E155" s="155" t="s">
        <v>161</v>
      </c>
      <c r="F155" s="156"/>
      <c r="G155" s="156"/>
      <c r="H155" s="185">
        <v>155</v>
      </c>
      <c r="I155" s="213">
        <v>169</v>
      </c>
      <c r="J155" s="185">
        <v>177</v>
      </c>
      <c r="K155" s="213">
        <v>161</v>
      </c>
    </row>
    <row r="156" spans="1:11" x14ac:dyDescent="0.25">
      <c r="A156" s="247" t="s">
        <v>422</v>
      </c>
      <c r="B156">
        <v>25</v>
      </c>
      <c r="C156" t="b">
        <f t="shared" si="2"/>
        <v>1</v>
      </c>
      <c r="D156" s="118" t="s">
        <v>160</v>
      </c>
      <c r="E156" s="118" t="s">
        <v>162</v>
      </c>
      <c r="F156" s="119"/>
      <c r="G156" s="119"/>
      <c r="H156" s="181">
        <v>22</v>
      </c>
      <c r="I156" s="211">
        <v>22</v>
      </c>
      <c r="J156" s="181">
        <v>25</v>
      </c>
      <c r="K156" s="211">
        <v>25</v>
      </c>
    </row>
    <row r="157" spans="1:11" x14ac:dyDescent="0.25">
      <c r="A157" s="247" t="s">
        <v>356</v>
      </c>
      <c r="B157">
        <v>28</v>
      </c>
      <c r="C157" t="b">
        <f t="shared" si="2"/>
        <v>1</v>
      </c>
      <c r="D157" s="118" t="s">
        <v>160</v>
      </c>
      <c r="E157" s="118" t="s">
        <v>163</v>
      </c>
      <c r="F157" s="119"/>
      <c r="G157" s="119"/>
      <c r="H157" s="181">
        <v>27</v>
      </c>
      <c r="I157" s="211">
        <v>29</v>
      </c>
      <c r="J157" s="181">
        <v>28</v>
      </c>
      <c r="K157" s="211">
        <v>29</v>
      </c>
    </row>
    <row r="158" spans="1:11" x14ac:dyDescent="0.25">
      <c r="A158" s="247" t="s">
        <v>357</v>
      </c>
      <c r="B158">
        <v>8</v>
      </c>
      <c r="C158" t="b">
        <f t="shared" si="2"/>
        <v>1</v>
      </c>
      <c r="D158" s="118" t="s">
        <v>160</v>
      </c>
      <c r="E158" s="118" t="s">
        <v>164</v>
      </c>
      <c r="F158" s="119"/>
      <c r="G158" s="119"/>
      <c r="H158" s="181">
        <v>7</v>
      </c>
      <c r="I158" s="211">
        <v>6</v>
      </c>
      <c r="J158" s="181">
        <v>8</v>
      </c>
      <c r="K158" s="211">
        <v>10</v>
      </c>
    </row>
    <row r="159" spans="1:11" x14ac:dyDescent="0.25">
      <c r="A159" s="247" t="s">
        <v>423</v>
      </c>
      <c r="B159">
        <v>60</v>
      </c>
      <c r="C159" t="b">
        <f t="shared" si="2"/>
        <v>1</v>
      </c>
      <c r="D159" s="118" t="s">
        <v>160</v>
      </c>
      <c r="E159" s="118" t="s">
        <v>165</v>
      </c>
      <c r="F159" s="119"/>
      <c r="G159" s="119"/>
      <c r="H159" s="181">
        <v>60</v>
      </c>
      <c r="I159" s="211">
        <v>61</v>
      </c>
      <c r="J159" s="181">
        <v>60</v>
      </c>
      <c r="K159" s="211">
        <v>61</v>
      </c>
    </row>
    <row r="160" spans="1:11" x14ac:dyDescent="0.25">
      <c r="A160" s="247" t="s">
        <v>424</v>
      </c>
      <c r="B160">
        <v>46</v>
      </c>
      <c r="C160" t="b">
        <f t="shared" si="2"/>
        <v>1</v>
      </c>
      <c r="D160" s="118" t="s">
        <v>160</v>
      </c>
      <c r="E160" s="118" t="s">
        <v>166</v>
      </c>
      <c r="F160" s="119"/>
      <c r="G160" s="119"/>
      <c r="H160" s="181">
        <v>46</v>
      </c>
      <c r="I160" s="211">
        <v>24</v>
      </c>
      <c r="J160" s="181">
        <v>46</v>
      </c>
      <c r="K160" s="211">
        <v>45</v>
      </c>
    </row>
    <row r="161" spans="1:11" ht="15.75" thickBot="1" x14ac:dyDescent="0.3">
      <c r="A161" s="247" t="s">
        <v>425</v>
      </c>
      <c r="B161">
        <v>23</v>
      </c>
      <c r="C161" t="b">
        <f t="shared" si="2"/>
        <v>1</v>
      </c>
      <c r="D161" s="164" t="s">
        <v>160</v>
      </c>
      <c r="E161" s="164" t="s">
        <v>167</v>
      </c>
      <c r="F161" s="152"/>
      <c r="G161" s="152"/>
      <c r="H161" s="187">
        <v>25</v>
      </c>
      <c r="I161" s="212">
        <v>26</v>
      </c>
      <c r="J161" s="187">
        <v>23</v>
      </c>
      <c r="K161" s="212">
        <v>27</v>
      </c>
    </row>
    <row r="162" spans="1:11" ht="15.75" thickBot="1" x14ac:dyDescent="0.3">
      <c r="C162" t="b">
        <f t="shared" si="2"/>
        <v>0</v>
      </c>
      <c r="D162" s="415" t="s">
        <v>214</v>
      </c>
      <c r="E162" s="416"/>
      <c r="F162" s="161">
        <f>G162/Metas!L18</f>
        <v>1.0835815220835181</v>
      </c>
      <c r="G162" s="162">
        <f>H162/J162</f>
        <v>0.93188010899182561</v>
      </c>
      <c r="H162" s="184">
        <f>SUM(H155:H161)</f>
        <v>342</v>
      </c>
      <c r="I162" s="204">
        <f>SUM(I155:I161)</f>
        <v>337</v>
      </c>
      <c r="J162" s="184">
        <f>SUM(J155:J161)</f>
        <v>367</v>
      </c>
      <c r="K162" s="214">
        <f>SUM(K155:K161)</f>
        <v>358</v>
      </c>
    </row>
    <row r="163" spans="1:11" x14ac:dyDescent="0.25">
      <c r="C163" t="b">
        <f t="shared" si="2"/>
        <v>1</v>
      </c>
      <c r="G163" s="4"/>
      <c r="H163" s="35"/>
    </row>
    <row r="164" spans="1:11" x14ac:dyDescent="0.25">
      <c r="H164" s="35"/>
    </row>
    <row r="165" spans="1:11" x14ac:dyDescent="0.25">
      <c r="F165" s="4"/>
      <c r="H165" s="35"/>
    </row>
  </sheetData>
  <mergeCells count="23">
    <mergeCell ref="H1:K1"/>
    <mergeCell ref="H2:I9"/>
    <mergeCell ref="J2:K9"/>
    <mergeCell ref="H10:I10"/>
    <mergeCell ref="J10:K10"/>
    <mergeCell ref="D75:E75"/>
    <mergeCell ref="D1:D10"/>
    <mergeCell ref="E1:E10"/>
    <mergeCell ref="F1:F11"/>
    <mergeCell ref="G1:G10"/>
    <mergeCell ref="D26:E26"/>
    <mergeCell ref="D39:E39"/>
    <mergeCell ref="D44:E44"/>
    <mergeCell ref="D49:E49"/>
    <mergeCell ref="D60:E60"/>
    <mergeCell ref="D154:E154"/>
    <mergeCell ref="D162:E162"/>
    <mergeCell ref="D86:E86"/>
    <mergeCell ref="D92:E92"/>
    <mergeCell ref="D103:E103"/>
    <mergeCell ref="D122:E122"/>
    <mergeCell ref="D135:E135"/>
    <mergeCell ref="D149:E149"/>
  </mergeCells>
  <conditionalFormatting sqref="F12:F162">
    <cfRule type="cellIs" dxfId="9" priority="1" operator="greaterThan">
      <formula>1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K166"/>
  <sheetViews>
    <sheetView topLeftCell="E1" zoomScale="80" zoomScaleNormal="80" workbookViewId="0">
      <selection activeCell="I13" sqref="I13"/>
    </sheetView>
  </sheetViews>
  <sheetFormatPr baseColWidth="10" defaultRowHeight="15" x14ac:dyDescent="0.25"/>
  <cols>
    <col min="1" max="2" width="11.42578125" style="62"/>
    <col min="3" max="3" width="12.7109375" style="62" bestFit="1" customWidth="1"/>
    <col min="4" max="4" width="24.28515625" style="62" customWidth="1"/>
    <col min="5" max="5" width="47" style="62" bestFit="1" customWidth="1"/>
    <col min="6" max="6" width="17.28515625" style="62" customWidth="1"/>
    <col min="7" max="8" width="11.28515625" style="62" customWidth="1"/>
    <col min="9" max="9" width="33.7109375" style="224" customWidth="1"/>
    <col min="10" max="10" width="63.5703125" style="177" customWidth="1"/>
    <col min="11" max="11" width="62.42578125" style="62" customWidth="1"/>
    <col min="12" max="256" width="11.42578125" style="62"/>
    <col min="257" max="257" width="24.28515625" style="62" bestFit="1" customWidth="1"/>
    <col min="258" max="258" width="47" style="62" bestFit="1" customWidth="1"/>
    <col min="259" max="259" width="14.42578125" style="62" customWidth="1"/>
    <col min="260" max="260" width="11.28515625" style="62" bestFit="1" customWidth="1"/>
    <col min="261" max="262" width="16" style="62" customWidth="1"/>
    <col min="263" max="263" width="21.140625" style="62" customWidth="1"/>
    <col min="264" max="266" width="11.42578125" style="62"/>
    <col min="267" max="267" width="22.85546875" style="62" customWidth="1"/>
    <col min="268" max="512" width="11.42578125" style="62"/>
    <col min="513" max="513" width="24.28515625" style="62" bestFit="1" customWidth="1"/>
    <col min="514" max="514" width="47" style="62" bestFit="1" customWidth="1"/>
    <col min="515" max="515" width="14.42578125" style="62" customWidth="1"/>
    <col min="516" max="516" width="11.28515625" style="62" bestFit="1" customWidth="1"/>
    <col min="517" max="518" width="16" style="62" customWidth="1"/>
    <col min="519" max="519" width="21.140625" style="62" customWidth="1"/>
    <col min="520" max="522" width="11.42578125" style="62"/>
    <col min="523" max="523" width="22.85546875" style="62" customWidth="1"/>
    <col min="524" max="768" width="11.42578125" style="62"/>
    <col min="769" max="769" width="24.28515625" style="62" bestFit="1" customWidth="1"/>
    <col min="770" max="770" width="47" style="62" bestFit="1" customWidth="1"/>
    <col min="771" max="771" width="14.42578125" style="62" customWidth="1"/>
    <col min="772" max="772" width="11.28515625" style="62" bestFit="1" customWidth="1"/>
    <col min="773" max="774" width="16" style="62" customWidth="1"/>
    <col min="775" max="775" width="21.140625" style="62" customWidth="1"/>
    <col min="776" max="778" width="11.42578125" style="62"/>
    <col min="779" max="779" width="22.85546875" style="62" customWidth="1"/>
    <col min="780" max="1024" width="11.42578125" style="62"/>
    <col min="1025" max="1025" width="24.28515625" style="62" bestFit="1" customWidth="1"/>
    <col min="1026" max="1026" width="47" style="62" bestFit="1" customWidth="1"/>
    <col min="1027" max="1027" width="14.42578125" style="62" customWidth="1"/>
    <col min="1028" max="1028" width="11.28515625" style="62" bestFit="1" customWidth="1"/>
    <col min="1029" max="1030" width="16" style="62" customWidth="1"/>
    <col min="1031" max="1031" width="21.140625" style="62" customWidth="1"/>
    <col min="1032" max="1034" width="11.42578125" style="62"/>
    <col min="1035" max="1035" width="22.85546875" style="62" customWidth="1"/>
    <col min="1036" max="1280" width="11.42578125" style="62"/>
    <col min="1281" max="1281" width="24.28515625" style="62" bestFit="1" customWidth="1"/>
    <col min="1282" max="1282" width="47" style="62" bestFit="1" customWidth="1"/>
    <col min="1283" max="1283" width="14.42578125" style="62" customWidth="1"/>
    <col min="1284" max="1284" width="11.28515625" style="62" bestFit="1" customWidth="1"/>
    <col min="1285" max="1286" width="16" style="62" customWidth="1"/>
    <col min="1287" max="1287" width="21.140625" style="62" customWidth="1"/>
    <col min="1288" max="1290" width="11.42578125" style="62"/>
    <col min="1291" max="1291" width="22.85546875" style="62" customWidth="1"/>
    <col min="1292" max="1536" width="11.42578125" style="62"/>
    <col min="1537" max="1537" width="24.28515625" style="62" bestFit="1" customWidth="1"/>
    <col min="1538" max="1538" width="47" style="62" bestFit="1" customWidth="1"/>
    <col min="1539" max="1539" width="14.42578125" style="62" customWidth="1"/>
    <col min="1540" max="1540" width="11.28515625" style="62" bestFit="1" customWidth="1"/>
    <col min="1541" max="1542" width="16" style="62" customWidth="1"/>
    <col min="1543" max="1543" width="21.140625" style="62" customWidth="1"/>
    <col min="1544" max="1546" width="11.42578125" style="62"/>
    <col min="1547" max="1547" width="22.85546875" style="62" customWidth="1"/>
    <col min="1548" max="1792" width="11.42578125" style="62"/>
    <col min="1793" max="1793" width="24.28515625" style="62" bestFit="1" customWidth="1"/>
    <col min="1794" max="1794" width="47" style="62" bestFit="1" customWidth="1"/>
    <col min="1795" max="1795" width="14.42578125" style="62" customWidth="1"/>
    <col min="1796" max="1796" width="11.28515625" style="62" bestFit="1" customWidth="1"/>
    <col min="1797" max="1798" width="16" style="62" customWidth="1"/>
    <col min="1799" max="1799" width="21.140625" style="62" customWidth="1"/>
    <col min="1800" max="1802" width="11.42578125" style="62"/>
    <col min="1803" max="1803" width="22.85546875" style="62" customWidth="1"/>
    <col min="1804" max="2048" width="11.42578125" style="62"/>
    <col min="2049" max="2049" width="24.28515625" style="62" bestFit="1" customWidth="1"/>
    <col min="2050" max="2050" width="47" style="62" bestFit="1" customWidth="1"/>
    <col min="2051" max="2051" width="14.42578125" style="62" customWidth="1"/>
    <col min="2052" max="2052" width="11.28515625" style="62" bestFit="1" customWidth="1"/>
    <col min="2053" max="2054" width="16" style="62" customWidth="1"/>
    <col min="2055" max="2055" width="21.140625" style="62" customWidth="1"/>
    <col min="2056" max="2058" width="11.42578125" style="62"/>
    <col min="2059" max="2059" width="22.85546875" style="62" customWidth="1"/>
    <col min="2060" max="2304" width="11.42578125" style="62"/>
    <col min="2305" max="2305" width="24.28515625" style="62" bestFit="1" customWidth="1"/>
    <col min="2306" max="2306" width="47" style="62" bestFit="1" customWidth="1"/>
    <col min="2307" max="2307" width="14.42578125" style="62" customWidth="1"/>
    <col min="2308" max="2308" width="11.28515625" style="62" bestFit="1" customWidth="1"/>
    <col min="2309" max="2310" width="16" style="62" customWidth="1"/>
    <col min="2311" max="2311" width="21.140625" style="62" customWidth="1"/>
    <col min="2312" max="2314" width="11.42578125" style="62"/>
    <col min="2315" max="2315" width="22.85546875" style="62" customWidth="1"/>
    <col min="2316" max="2560" width="11.42578125" style="62"/>
    <col min="2561" max="2561" width="24.28515625" style="62" bestFit="1" customWidth="1"/>
    <col min="2562" max="2562" width="47" style="62" bestFit="1" customWidth="1"/>
    <col min="2563" max="2563" width="14.42578125" style="62" customWidth="1"/>
    <col min="2564" max="2564" width="11.28515625" style="62" bestFit="1" customWidth="1"/>
    <col min="2565" max="2566" width="16" style="62" customWidth="1"/>
    <col min="2567" max="2567" width="21.140625" style="62" customWidth="1"/>
    <col min="2568" max="2570" width="11.42578125" style="62"/>
    <col min="2571" max="2571" width="22.85546875" style="62" customWidth="1"/>
    <col min="2572" max="2816" width="11.42578125" style="62"/>
    <col min="2817" max="2817" width="24.28515625" style="62" bestFit="1" customWidth="1"/>
    <col min="2818" max="2818" width="47" style="62" bestFit="1" customWidth="1"/>
    <col min="2819" max="2819" width="14.42578125" style="62" customWidth="1"/>
    <col min="2820" max="2820" width="11.28515625" style="62" bestFit="1" customWidth="1"/>
    <col min="2821" max="2822" width="16" style="62" customWidth="1"/>
    <col min="2823" max="2823" width="21.140625" style="62" customWidth="1"/>
    <col min="2824" max="2826" width="11.42578125" style="62"/>
    <col min="2827" max="2827" width="22.85546875" style="62" customWidth="1"/>
    <col min="2828" max="3072" width="11.42578125" style="62"/>
    <col min="3073" max="3073" width="24.28515625" style="62" bestFit="1" customWidth="1"/>
    <col min="3074" max="3074" width="47" style="62" bestFit="1" customWidth="1"/>
    <col min="3075" max="3075" width="14.42578125" style="62" customWidth="1"/>
    <col min="3076" max="3076" width="11.28515625" style="62" bestFit="1" customWidth="1"/>
    <col min="3077" max="3078" width="16" style="62" customWidth="1"/>
    <col min="3079" max="3079" width="21.140625" style="62" customWidth="1"/>
    <col min="3080" max="3082" width="11.42578125" style="62"/>
    <col min="3083" max="3083" width="22.85546875" style="62" customWidth="1"/>
    <col min="3084" max="3328" width="11.42578125" style="62"/>
    <col min="3329" max="3329" width="24.28515625" style="62" bestFit="1" customWidth="1"/>
    <col min="3330" max="3330" width="47" style="62" bestFit="1" customWidth="1"/>
    <col min="3331" max="3331" width="14.42578125" style="62" customWidth="1"/>
    <col min="3332" max="3332" width="11.28515625" style="62" bestFit="1" customWidth="1"/>
    <col min="3333" max="3334" width="16" style="62" customWidth="1"/>
    <col min="3335" max="3335" width="21.140625" style="62" customWidth="1"/>
    <col min="3336" max="3338" width="11.42578125" style="62"/>
    <col min="3339" max="3339" width="22.85546875" style="62" customWidth="1"/>
    <col min="3340" max="3584" width="11.42578125" style="62"/>
    <col min="3585" max="3585" width="24.28515625" style="62" bestFit="1" customWidth="1"/>
    <col min="3586" max="3586" width="47" style="62" bestFit="1" customWidth="1"/>
    <col min="3587" max="3587" width="14.42578125" style="62" customWidth="1"/>
    <col min="3588" max="3588" width="11.28515625" style="62" bestFit="1" customWidth="1"/>
    <col min="3589" max="3590" width="16" style="62" customWidth="1"/>
    <col min="3591" max="3591" width="21.140625" style="62" customWidth="1"/>
    <col min="3592" max="3594" width="11.42578125" style="62"/>
    <col min="3595" max="3595" width="22.85546875" style="62" customWidth="1"/>
    <col min="3596" max="3840" width="11.42578125" style="62"/>
    <col min="3841" max="3841" width="24.28515625" style="62" bestFit="1" customWidth="1"/>
    <col min="3842" max="3842" width="47" style="62" bestFit="1" customWidth="1"/>
    <col min="3843" max="3843" width="14.42578125" style="62" customWidth="1"/>
    <col min="3844" max="3844" width="11.28515625" style="62" bestFit="1" customWidth="1"/>
    <col min="3845" max="3846" width="16" style="62" customWidth="1"/>
    <col min="3847" max="3847" width="21.140625" style="62" customWidth="1"/>
    <col min="3848" max="3850" width="11.42578125" style="62"/>
    <col min="3851" max="3851" width="22.85546875" style="62" customWidth="1"/>
    <col min="3852" max="4096" width="11.42578125" style="62"/>
    <col min="4097" max="4097" width="24.28515625" style="62" bestFit="1" customWidth="1"/>
    <col min="4098" max="4098" width="47" style="62" bestFit="1" customWidth="1"/>
    <col min="4099" max="4099" width="14.42578125" style="62" customWidth="1"/>
    <col min="4100" max="4100" width="11.28515625" style="62" bestFit="1" customWidth="1"/>
    <col min="4101" max="4102" width="16" style="62" customWidth="1"/>
    <col min="4103" max="4103" width="21.140625" style="62" customWidth="1"/>
    <col min="4104" max="4106" width="11.42578125" style="62"/>
    <col min="4107" max="4107" width="22.85546875" style="62" customWidth="1"/>
    <col min="4108" max="4352" width="11.42578125" style="62"/>
    <col min="4353" max="4353" width="24.28515625" style="62" bestFit="1" customWidth="1"/>
    <col min="4354" max="4354" width="47" style="62" bestFit="1" customWidth="1"/>
    <col min="4355" max="4355" width="14.42578125" style="62" customWidth="1"/>
    <col min="4356" max="4356" width="11.28515625" style="62" bestFit="1" customWidth="1"/>
    <col min="4357" max="4358" width="16" style="62" customWidth="1"/>
    <col min="4359" max="4359" width="21.140625" style="62" customWidth="1"/>
    <col min="4360" max="4362" width="11.42578125" style="62"/>
    <col min="4363" max="4363" width="22.85546875" style="62" customWidth="1"/>
    <col min="4364" max="4608" width="11.42578125" style="62"/>
    <col min="4609" max="4609" width="24.28515625" style="62" bestFit="1" customWidth="1"/>
    <col min="4610" max="4610" width="47" style="62" bestFit="1" customWidth="1"/>
    <col min="4611" max="4611" width="14.42578125" style="62" customWidth="1"/>
    <col min="4612" max="4612" width="11.28515625" style="62" bestFit="1" customWidth="1"/>
    <col min="4613" max="4614" width="16" style="62" customWidth="1"/>
    <col min="4615" max="4615" width="21.140625" style="62" customWidth="1"/>
    <col min="4616" max="4618" width="11.42578125" style="62"/>
    <col min="4619" max="4619" width="22.85546875" style="62" customWidth="1"/>
    <col min="4620" max="4864" width="11.42578125" style="62"/>
    <col min="4865" max="4865" width="24.28515625" style="62" bestFit="1" customWidth="1"/>
    <col min="4866" max="4866" width="47" style="62" bestFit="1" customWidth="1"/>
    <col min="4867" max="4867" width="14.42578125" style="62" customWidth="1"/>
    <col min="4868" max="4868" width="11.28515625" style="62" bestFit="1" customWidth="1"/>
    <col min="4869" max="4870" width="16" style="62" customWidth="1"/>
    <col min="4871" max="4871" width="21.140625" style="62" customWidth="1"/>
    <col min="4872" max="4874" width="11.42578125" style="62"/>
    <col min="4875" max="4875" width="22.85546875" style="62" customWidth="1"/>
    <col min="4876" max="5120" width="11.42578125" style="62"/>
    <col min="5121" max="5121" width="24.28515625" style="62" bestFit="1" customWidth="1"/>
    <col min="5122" max="5122" width="47" style="62" bestFit="1" customWidth="1"/>
    <col min="5123" max="5123" width="14.42578125" style="62" customWidth="1"/>
    <col min="5124" max="5124" width="11.28515625" style="62" bestFit="1" customWidth="1"/>
    <col min="5125" max="5126" width="16" style="62" customWidth="1"/>
    <col min="5127" max="5127" width="21.140625" style="62" customWidth="1"/>
    <col min="5128" max="5130" width="11.42578125" style="62"/>
    <col min="5131" max="5131" width="22.85546875" style="62" customWidth="1"/>
    <col min="5132" max="5376" width="11.42578125" style="62"/>
    <col min="5377" max="5377" width="24.28515625" style="62" bestFit="1" customWidth="1"/>
    <col min="5378" max="5378" width="47" style="62" bestFit="1" customWidth="1"/>
    <col min="5379" max="5379" width="14.42578125" style="62" customWidth="1"/>
    <col min="5380" max="5380" width="11.28515625" style="62" bestFit="1" customWidth="1"/>
    <col min="5381" max="5382" width="16" style="62" customWidth="1"/>
    <col min="5383" max="5383" width="21.140625" style="62" customWidth="1"/>
    <col min="5384" max="5386" width="11.42578125" style="62"/>
    <col min="5387" max="5387" width="22.85546875" style="62" customWidth="1"/>
    <col min="5388" max="5632" width="11.42578125" style="62"/>
    <col min="5633" max="5633" width="24.28515625" style="62" bestFit="1" customWidth="1"/>
    <col min="5634" max="5634" width="47" style="62" bestFit="1" customWidth="1"/>
    <col min="5635" max="5635" width="14.42578125" style="62" customWidth="1"/>
    <col min="5636" max="5636" width="11.28515625" style="62" bestFit="1" customWidth="1"/>
    <col min="5637" max="5638" width="16" style="62" customWidth="1"/>
    <col min="5639" max="5639" width="21.140625" style="62" customWidth="1"/>
    <col min="5640" max="5642" width="11.42578125" style="62"/>
    <col min="5643" max="5643" width="22.85546875" style="62" customWidth="1"/>
    <col min="5644" max="5888" width="11.42578125" style="62"/>
    <col min="5889" max="5889" width="24.28515625" style="62" bestFit="1" customWidth="1"/>
    <col min="5890" max="5890" width="47" style="62" bestFit="1" customWidth="1"/>
    <col min="5891" max="5891" width="14.42578125" style="62" customWidth="1"/>
    <col min="5892" max="5892" width="11.28515625" style="62" bestFit="1" customWidth="1"/>
    <col min="5893" max="5894" width="16" style="62" customWidth="1"/>
    <col min="5895" max="5895" width="21.140625" style="62" customWidth="1"/>
    <col min="5896" max="5898" width="11.42578125" style="62"/>
    <col min="5899" max="5899" width="22.85546875" style="62" customWidth="1"/>
    <col min="5900" max="6144" width="11.42578125" style="62"/>
    <col min="6145" max="6145" width="24.28515625" style="62" bestFit="1" customWidth="1"/>
    <col min="6146" max="6146" width="47" style="62" bestFit="1" customWidth="1"/>
    <col min="6147" max="6147" width="14.42578125" style="62" customWidth="1"/>
    <col min="6148" max="6148" width="11.28515625" style="62" bestFit="1" customWidth="1"/>
    <col min="6149" max="6150" width="16" style="62" customWidth="1"/>
    <col min="6151" max="6151" width="21.140625" style="62" customWidth="1"/>
    <col min="6152" max="6154" width="11.42578125" style="62"/>
    <col min="6155" max="6155" width="22.85546875" style="62" customWidth="1"/>
    <col min="6156" max="6400" width="11.42578125" style="62"/>
    <col min="6401" max="6401" width="24.28515625" style="62" bestFit="1" customWidth="1"/>
    <col min="6402" max="6402" width="47" style="62" bestFit="1" customWidth="1"/>
    <col min="6403" max="6403" width="14.42578125" style="62" customWidth="1"/>
    <col min="6404" max="6404" width="11.28515625" style="62" bestFit="1" customWidth="1"/>
    <col min="6405" max="6406" width="16" style="62" customWidth="1"/>
    <col min="6407" max="6407" width="21.140625" style="62" customWidth="1"/>
    <col min="6408" max="6410" width="11.42578125" style="62"/>
    <col min="6411" max="6411" width="22.85546875" style="62" customWidth="1"/>
    <col min="6412" max="6656" width="11.42578125" style="62"/>
    <col min="6657" max="6657" width="24.28515625" style="62" bestFit="1" customWidth="1"/>
    <col min="6658" max="6658" width="47" style="62" bestFit="1" customWidth="1"/>
    <col min="6659" max="6659" width="14.42578125" style="62" customWidth="1"/>
    <col min="6660" max="6660" width="11.28515625" style="62" bestFit="1" customWidth="1"/>
    <col min="6661" max="6662" width="16" style="62" customWidth="1"/>
    <col min="6663" max="6663" width="21.140625" style="62" customWidth="1"/>
    <col min="6664" max="6666" width="11.42578125" style="62"/>
    <col min="6667" max="6667" width="22.85546875" style="62" customWidth="1"/>
    <col min="6668" max="6912" width="11.42578125" style="62"/>
    <col min="6913" max="6913" width="24.28515625" style="62" bestFit="1" customWidth="1"/>
    <col min="6914" max="6914" width="47" style="62" bestFit="1" customWidth="1"/>
    <col min="6915" max="6915" width="14.42578125" style="62" customWidth="1"/>
    <col min="6916" max="6916" width="11.28515625" style="62" bestFit="1" customWidth="1"/>
    <col min="6917" max="6918" width="16" style="62" customWidth="1"/>
    <col min="6919" max="6919" width="21.140625" style="62" customWidth="1"/>
    <col min="6920" max="6922" width="11.42578125" style="62"/>
    <col min="6923" max="6923" width="22.85546875" style="62" customWidth="1"/>
    <col min="6924" max="7168" width="11.42578125" style="62"/>
    <col min="7169" max="7169" width="24.28515625" style="62" bestFit="1" customWidth="1"/>
    <col min="7170" max="7170" width="47" style="62" bestFit="1" customWidth="1"/>
    <col min="7171" max="7171" width="14.42578125" style="62" customWidth="1"/>
    <col min="7172" max="7172" width="11.28515625" style="62" bestFit="1" customWidth="1"/>
    <col min="7173" max="7174" width="16" style="62" customWidth="1"/>
    <col min="7175" max="7175" width="21.140625" style="62" customWidth="1"/>
    <col min="7176" max="7178" width="11.42578125" style="62"/>
    <col min="7179" max="7179" width="22.85546875" style="62" customWidth="1"/>
    <col min="7180" max="7424" width="11.42578125" style="62"/>
    <col min="7425" max="7425" width="24.28515625" style="62" bestFit="1" customWidth="1"/>
    <col min="7426" max="7426" width="47" style="62" bestFit="1" customWidth="1"/>
    <col min="7427" max="7427" width="14.42578125" style="62" customWidth="1"/>
    <col min="7428" max="7428" width="11.28515625" style="62" bestFit="1" customWidth="1"/>
    <col min="7429" max="7430" width="16" style="62" customWidth="1"/>
    <col min="7431" max="7431" width="21.140625" style="62" customWidth="1"/>
    <col min="7432" max="7434" width="11.42578125" style="62"/>
    <col min="7435" max="7435" width="22.85546875" style="62" customWidth="1"/>
    <col min="7436" max="7680" width="11.42578125" style="62"/>
    <col min="7681" max="7681" width="24.28515625" style="62" bestFit="1" customWidth="1"/>
    <col min="7682" max="7682" width="47" style="62" bestFit="1" customWidth="1"/>
    <col min="7683" max="7683" width="14.42578125" style="62" customWidth="1"/>
    <col min="7684" max="7684" width="11.28515625" style="62" bestFit="1" customWidth="1"/>
    <col min="7685" max="7686" width="16" style="62" customWidth="1"/>
    <col min="7687" max="7687" width="21.140625" style="62" customWidth="1"/>
    <col min="7688" max="7690" width="11.42578125" style="62"/>
    <col min="7691" max="7691" width="22.85546875" style="62" customWidth="1"/>
    <col min="7692" max="7936" width="11.42578125" style="62"/>
    <col min="7937" max="7937" width="24.28515625" style="62" bestFit="1" customWidth="1"/>
    <col min="7938" max="7938" width="47" style="62" bestFit="1" customWidth="1"/>
    <col min="7939" max="7939" width="14.42578125" style="62" customWidth="1"/>
    <col min="7940" max="7940" width="11.28515625" style="62" bestFit="1" customWidth="1"/>
    <col min="7941" max="7942" width="16" style="62" customWidth="1"/>
    <col min="7943" max="7943" width="21.140625" style="62" customWidth="1"/>
    <col min="7944" max="7946" width="11.42578125" style="62"/>
    <col min="7947" max="7947" width="22.85546875" style="62" customWidth="1"/>
    <col min="7948" max="8192" width="11.42578125" style="62"/>
    <col min="8193" max="8193" width="24.28515625" style="62" bestFit="1" customWidth="1"/>
    <col min="8194" max="8194" width="47" style="62" bestFit="1" customWidth="1"/>
    <col min="8195" max="8195" width="14.42578125" style="62" customWidth="1"/>
    <col min="8196" max="8196" width="11.28515625" style="62" bestFit="1" customWidth="1"/>
    <col min="8197" max="8198" width="16" style="62" customWidth="1"/>
    <col min="8199" max="8199" width="21.140625" style="62" customWidth="1"/>
    <col min="8200" max="8202" width="11.42578125" style="62"/>
    <col min="8203" max="8203" width="22.85546875" style="62" customWidth="1"/>
    <col min="8204" max="8448" width="11.42578125" style="62"/>
    <col min="8449" max="8449" width="24.28515625" style="62" bestFit="1" customWidth="1"/>
    <col min="8450" max="8450" width="47" style="62" bestFit="1" customWidth="1"/>
    <col min="8451" max="8451" width="14.42578125" style="62" customWidth="1"/>
    <col min="8452" max="8452" width="11.28515625" style="62" bestFit="1" customWidth="1"/>
    <col min="8453" max="8454" width="16" style="62" customWidth="1"/>
    <col min="8455" max="8455" width="21.140625" style="62" customWidth="1"/>
    <col min="8456" max="8458" width="11.42578125" style="62"/>
    <col min="8459" max="8459" width="22.85546875" style="62" customWidth="1"/>
    <col min="8460" max="8704" width="11.42578125" style="62"/>
    <col min="8705" max="8705" width="24.28515625" style="62" bestFit="1" customWidth="1"/>
    <col min="8706" max="8706" width="47" style="62" bestFit="1" customWidth="1"/>
    <col min="8707" max="8707" width="14.42578125" style="62" customWidth="1"/>
    <col min="8708" max="8708" width="11.28515625" style="62" bestFit="1" customWidth="1"/>
    <col min="8709" max="8710" width="16" style="62" customWidth="1"/>
    <col min="8711" max="8711" width="21.140625" style="62" customWidth="1"/>
    <col min="8712" max="8714" width="11.42578125" style="62"/>
    <col min="8715" max="8715" width="22.85546875" style="62" customWidth="1"/>
    <col min="8716" max="8960" width="11.42578125" style="62"/>
    <col min="8961" max="8961" width="24.28515625" style="62" bestFit="1" customWidth="1"/>
    <col min="8962" max="8962" width="47" style="62" bestFit="1" customWidth="1"/>
    <col min="8963" max="8963" width="14.42578125" style="62" customWidth="1"/>
    <col min="8964" max="8964" width="11.28515625" style="62" bestFit="1" customWidth="1"/>
    <col min="8965" max="8966" width="16" style="62" customWidth="1"/>
    <col min="8967" max="8967" width="21.140625" style="62" customWidth="1"/>
    <col min="8968" max="8970" width="11.42578125" style="62"/>
    <col min="8971" max="8971" width="22.85546875" style="62" customWidth="1"/>
    <col min="8972" max="9216" width="11.42578125" style="62"/>
    <col min="9217" max="9217" width="24.28515625" style="62" bestFit="1" customWidth="1"/>
    <col min="9218" max="9218" width="47" style="62" bestFit="1" customWidth="1"/>
    <col min="9219" max="9219" width="14.42578125" style="62" customWidth="1"/>
    <col min="9220" max="9220" width="11.28515625" style="62" bestFit="1" customWidth="1"/>
    <col min="9221" max="9222" width="16" style="62" customWidth="1"/>
    <col min="9223" max="9223" width="21.140625" style="62" customWidth="1"/>
    <col min="9224" max="9226" width="11.42578125" style="62"/>
    <col min="9227" max="9227" width="22.85546875" style="62" customWidth="1"/>
    <col min="9228" max="9472" width="11.42578125" style="62"/>
    <col min="9473" max="9473" width="24.28515625" style="62" bestFit="1" customWidth="1"/>
    <col min="9474" max="9474" width="47" style="62" bestFit="1" customWidth="1"/>
    <col min="9475" max="9475" width="14.42578125" style="62" customWidth="1"/>
    <col min="9476" max="9476" width="11.28515625" style="62" bestFit="1" customWidth="1"/>
    <col min="9477" max="9478" width="16" style="62" customWidth="1"/>
    <col min="9479" max="9479" width="21.140625" style="62" customWidth="1"/>
    <col min="9480" max="9482" width="11.42578125" style="62"/>
    <col min="9483" max="9483" width="22.85546875" style="62" customWidth="1"/>
    <col min="9484" max="9728" width="11.42578125" style="62"/>
    <col min="9729" max="9729" width="24.28515625" style="62" bestFit="1" customWidth="1"/>
    <col min="9730" max="9730" width="47" style="62" bestFit="1" customWidth="1"/>
    <col min="9731" max="9731" width="14.42578125" style="62" customWidth="1"/>
    <col min="9732" max="9732" width="11.28515625" style="62" bestFit="1" customWidth="1"/>
    <col min="9733" max="9734" width="16" style="62" customWidth="1"/>
    <col min="9735" max="9735" width="21.140625" style="62" customWidth="1"/>
    <col min="9736" max="9738" width="11.42578125" style="62"/>
    <col min="9739" max="9739" width="22.85546875" style="62" customWidth="1"/>
    <col min="9740" max="9984" width="11.42578125" style="62"/>
    <col min="9985" max="9985" width="24.28515625" style="62" bestFit="1" customWidth="1"/>
    <col min="9986" max="9986" width="47" style="62" bestFit="1" customWidth="1"/>
    <col min="9987" max="9987" width="14.42578125" style="62" customWidth="1"/>
    <col min="9988" max="9988" width="11.28515625" style="62" bestFit="1" customWidth="1"/>
    <col min="9989" max="9990" width="16" style="62" customWidth="1"/>
    <col min="9991" max="9991" width="21.140625" style="62" customWidth="1"/>
    <col min="9992" max="9994" width="11.42578125" style="62"/>
    <col min="9995" max="9995" width="22.85546875" style="62" customWidth="1"/>
    <col min="9996" max="10240" width="11.42578125" style="62"/>
    <col min="10241" max="10241" width="24.28515625" style="62" bestFit="1" customWidth="1"/>
    <col min="10242" max="10242" width="47" style="62" bestFit="1" customWidth="1"/>
    <col min="10243" max="10243" width="14.42578125" style="62" customWidth="1"/>
    <col min="10244" max="10244" width="11.28515625" style="62" bestFit="1" customWidth="1"/>
    <col min="10245" max="10246" width="16" style="62" customWidth="1"/>
    <col min="10247" max="10247" width="21.140625" style="62" customWidth="1"/>
    <col min="10248" max="10250" width="11.42578125" style="62"/>
    <col min="10251" max="10251" width="22.85546875" style="62" customWidth="1"/>
    <col min="10252" max="10496" width="11.42578125" style="62"/>
    <col min="10497" max="10497" width="24.28515625" style="62" bestFit="1" customWidth="1"/>
    <col min="10498" max="10498" width="47" style="62" bestFit="1" customWidth="1"/>
    <col min="10499" max="10499" width="14.42578125" style="62" customWidth="1"/>
    <col min="10500" max="10500" width="11.28515625" style="62" bestFit="1" customWidth="1"/>
    <col min="10501" max="10502" width="16" style="62" customWidth="1"/>
    <col min="10503" max="10503" width="21.140625" style="62" customWidth="1"/>
    <col min="10504" max="10506" width="11.42578125" style="62"/>
    <col min="10507" max="10507" width="22.85546875" style="62" customWidth="1"/>
    <col min="10508" max="10752" width="11.42578125" style="62"/>
    <col min="10753" max="10753" width="24.28515625" style="62" bestFit="1" customWidth="1"/>
    <col min="10754" max="10754" width="47" style="62" bestFit="1" customWidth="1"/>
    <col min="10755" max="10755" width="14.42578125" style="62" customWidth="1"/>
    <col min="10756" max="10756" width="11.28515625" style="62" bestFit="1" customWidth="1"/>
    <col min="10757" max="10758" width="16" style="62" customWidth="1"/>
    <col min="10759" max="10759" width="21.140625" style="62" customWidth="1"/>
    <col min="10760" max="10762" width="11.42578125" style="62"/>
    <col min="10763" max="10763" width="22.85546875" style="62" customWidth="1"/>
    <col min="10764" max="11008" width="11.42578125" style="62"/>
    <col min="11009" max="11009" width="24.28515625" style="62" bestFit="1" customWidth="1"/>
    <col min="11010" max="11010" width="47" style="62" bestFit="1" customWidth="1"/>
    <col min="11011" max="11011" width="14.42578125" style="62" customWidth="1"/>
    <col min="11012" max="11012" width="11.28515625" style="62" bestFit="1" customWidth="1"/>
    <col min="11013" max="11014" width="16" style="62" customWidth="1"/>
    <col min="11015" max="11015" width="21.140625" style="62" customWidth="1"/>
    <col min="11016" max="11018" width="11.42578125" style="62"/>
    <col min="11019" max="11019" width="22.85546875" style="62" customWidth="1"/>
    <col min="11020" max="11264" width="11.42578125" style="62"/>
    <col min="11265" max="11265" width="24.28515625" style="62" bestFit="1" customWidth="1"/>
    <col min="11266" max="11266" width="47" style="62" bestFit="1" customWidth="1"/>
    <col min="11267" max="11267" width="14.42578125" style="62" customWidth="1"/>
    <col min="11268" max="11268" width="11.28515625" style="62" bestFit="1" customWidth="1"/>
    <col min="11269" max="11270" width="16" style="62" customWidth="1"/>
    <col min="11271" max="11271" width="21.140625" style="62" customWidth="1"/>
    <col min="11272" max="11274" width="11.42578125" style="62"/>
    <col min="11275" max="11275" width="22.85546875" style="62" customWidth="1"/>
    <col min="11276" max="11520" width="11.42578125" style="62"/>
    <col min="11521" max="11521" width="24.28515625" style="62" bestFit="1" customWidth="1"/>
    <col min="11522" max="11522" width="47" style="62" bestFit="1" customWidth="1"/>
    <col min="11523" max="11523" width="14.42578125" style="62" customWidth="1"/>
    <col min="11524" max="11524" width="11.28515625" style="62" bestFit="1" customWidth="1"/>
    <col min="11525" max="11526" width="16" style="62" customWidth="1"/>
    <col min="11527" max="11527" width="21.140625" style="62" customWidth="1"/>
    <col min="11528" max="11530" width="11.42578125" style="62"/>
    <col min="11531" max="11531" width="22.85546875" style="62" customWidth="1"/>
    <col min="11532" max="11776" width="11.42578125" style="62"/>
    <col min="11777" max="11777" width="24.28515625" style="62" bestFit="1" customWidth="1"/>
    <col min="11778" max="11778" width="47" style="62" bestFit="1" customWidth="1"/>
    <col min="11779" max="11779" width="14.42578125" style="62" customWidth="1"/>
    <col min="11780" max="11780" width="11.28515625" style="62" bestFit="1" customWidth="1"/>
    <col min="11781" max="11782" width="16" style="62" customWidth="1"/>
    <col min="11783" max="11783" width="21.140625" style="62" customWidth="1"/>
    <col min="11784" max="11786" width="11.42578125" style="62"/>
    <col min="11787" max="11787" width="22.85546875" style="62" customWidth="1"/>
    <col min="11788" max="12032" width="11.42578125" style="62"/>
    <col min="12033" max="12033" width="24.28515625" style="62" bestFit="1" customWidth="1"/>
    <col min="12034" max="12034" width="47" style="62" bestFit="1" customWidth="1"/>
    <col min="12035" max="12035" width="14.42578125" style="62" customWidth="1"/>
    <col min="12036" max="12036" width="11.28515625" style="62" bestFit="1" customWidth="1"/>
    <col min="12037" max="12038" width="16" style="62" customWidth="1"/>
    <col min="12039" max="12039" width="21.140625" style="62" customWidth="1"/>
    <col min="12040" max="12042" width="11.42578125" style="62"/>
    <col min="12043" max="12043" width="22.85546875" style="62" customWidth="1"/>
    <col min="12044" max="12288" width="11.42578125" style="62"/>
    <col min="12289" max="12289" width="24.28515625" style="62" bestFit="1" customWidth="1"/>
    <col min="12290" max="12290" width="47" style="62" bestFit="1" customWidth="1"/>
    <col min="12291" max="12291" width="14.42578125" style="62" customWidth="1"/>
    <col min="12292" max="12292" width="11.28515625" style="62" bestFit="1" customWidth="1"/>
    <col min="12293" max="12294" width="16" style="62" customWidth="1"/>
    <col min="12295" max="12295" width="21.140625" style="62" customWidth="1"/>
    <col min="12296" max="12298" width="11.42578125" style="62"/>
    <col min="12299" max="12299" width="22.85546875" style="62" customWidth="1"/>
    <col min="12300" max="12544" width="11.42578125" style="62"/>
    <col min="12545" max="12545" width="24.28515625" style="62" bestFit="1" customWidth="1"/>
    <col min="12546" max="12546" width="47" style="62" bestFit="1" customWidth="1"/>
    <col min="12547" max="12547" width="14.42578125" style="62" customWidth="1"/>
    <col min="12548" max="12548" width="11.28515625" style="62" bestFit="1" customWidth="1"/>
    <col min="12549" max="12550" width="16" style="62" customWidth="1"/>
    <col min="12551" max="12551" width="21.140625" style="62" customWidth="1"/>
    <col min="12552" max="12554" width="11.42578125" style="62"/>
    <col min="12555" max="12555" width="22.85546875" style="62" customWidth="1"/>
    <col min="12556" max="12800" width="11.42578125" style="62"/>
    <col min="12801" max="12801" width="24.28515625" style="62" bestFit="1" customWidth="1"/>
    <col min="12802" max="12802" width="47" style="62" bestFit="1" customWidth="1"/>
    <col min="12803" max="12803" width="14.42578125" style="62" customWidth="1"/>
    <col min="12804" max="12804" width="11.28515625" style="62" bestFit="1" customWidth="1"/>
    <col min="12805" max="12806" width="16" style="62" customWidth="1"/>
    <col min="12807" max="12807" width="21.140625" style="62" customWidth="1"/>
    <col min="12808" max="12810" width="11.42578125" style="62"/>
    <col min="12811" max="12811" width="22.85546875" style="62" customWidth="1"/>
    <col min="12812" max="13056" width="11.42578125" style="62"/>
    <col min="13057" max="13057" width="24.28515625" style="62" bestFit="1" customWidth="1"/>
    <col min="13058" max="13058" width="47" style="62" bestFit="1" customWidth="1"/>
    <col min="13059" max="13059" width="14.42578125" style="62" customWidth="1"/>
    <col min="13060" max="13060" width="11.28515625" style="62" bestFit="1" customWidth="1"/>
    <col min="13061" max="13062" width="16" style="62" customWidth="1"/>
    <col min="13063" max="13063" width="21.140625" style="62" customWidth="1"/>
    <col min="13064" max="13066" width="11.42578125" style="62"/>
    <col min="13067" max="13067" width="22.85546875" style="62" customWidth="1"/>
    <col min="13068" max="13312" width="11.42578125" style="62"/>
    <col min="13313" max="13313" width="24.28515625" style="62" bestFit="1" customWidth="1"/>
    <col min="13314" max="13314" width="47" style="62" bestFit="1" customWidth="1"/>
    <col min="13315" max="13315" width="14.42578125" style="62" customWidth="1"/>
    <col min="13316" max="13316" width="11.28515625" style="62" bestFit="1" customWidth="1"/>
    <col min="13317" max="13318" width="16" style="62" customWidth="1"/>
    <col min="13319" max="13319" width="21.140625" style="62" customWidth="1"/>
    <col min="13320" max="13322" width="11.42578125" style="62"/>
    <col min="13323" max="13323" width="22.85546875" style="62" customWidth="1"/>
    <col min="13324" max="13568" width="11.42578125" style="62"/>
    <col min="13569" max="13569" width="24.28515625" style="62" bestFit="1" customWidth="1"/>
    <col min="13570" max="13570" width="47" style="62" bestFit="1" customWidth="1"/>
    <col min="13571" max="13571" width="14.42578125" style="62" customWidth="1"/>
    <col min="13572" max="13572" width="11.28515625" style="62" bestFit="1" customWidth="1"/>
    <col min="13573" max="13574" width="16" style="62" customWidth="1"/>
    <col min="13575" max="13575" width="21.140625" style="62" customWidth="1"/>
    <col min="13576" max="13578" width="11.42578125" style="62"/>
    <col min="13579" max="13579" width="22.85546875" style="62" customWidth="1"/>
    <col min="13580" max="13824" width="11.42578125" style="62"/>
    <col min="13825" max="13825" width="24.28515625" style="62" bestFit="1" customWidth="1"/>
    <col min="13826" max="13826" width="47" style="62" bestFit="1" customWidth="1"/>
    <col min="13827" max="13827" width="14.42578125" style="62" customWidth="1"/>
    <col min="13828" max="13828" width="11.28515625" style="62" bestFit="1" customWidth="1"/>
    <col min="13829" max="13830" width="16" style="62" customWidth="1"/>
    <col min="13831" max="13831" width="21.140625" style="62" customWidth="1"/>
    <col min="13832" max="13834" width="11.42578125" style="62"/>
    <col min="13835" max="13835" width="22.85546875" style="62" customWidth="1"/>
    <col min="13836" max="14080" width="11.42578125" style="62"/>
    <col min="14081" max="14081" width="24.28515625" style="62" bestFit="1" customWidth="1"/>
    <col min="14082" max="14082" width="47" style="62" bestFit="1" customWidth="1"/>
    <col min="14083" max="14083" width="14.42578125" style="62" customWidth="1"/>
    <col min="14084" max="14084" width="11.28515625" style="62" bestFit="1" customWidth="1"/>
    <col min="14085" max="14086" width="16" style="62" customWidth="1"/>
    <col min="14087" max="14087" width="21.140625" style="62" customWidth="1"/>
    <col min="14088" max="14090" width="11.42578125" style="62"/>
    <col min="14091" max="14091" width="22.85546875" style="62" customWidth="1"/>
    <col min="14092" max="14336" width="11.42578125" style="62"/>
    <col min="14337" max="14337" width="24.28515625" style="62" bestFit="1" customWidth="1"/>
    <col min="14338" max="14338" width="47" style="62" bestFit="1" customWidth="1"/>
    <col min="14339" max="14339" width="14.42578125" style="62" customWidth="1"/>
    <col min="14340" max="14340" width="11.28515625" style="62" bestFit="1" customWidth="1"/>
    <col min="14341" max="14342" width="16" style="62" customWidth="1"/>
    <col min="14343" max="14343" width="21.140625" style="62" customWidth="1"/>
    <col min="14344" max="14346" width="11.42578125" style="62"/>
    <col min="14347" max="14347" width="22.85546875" style="62" customWidth="1"/>
    <col min="14348" max="14592" width="11.42578125" style="62"/>
    <col min="14593" max="14593" width="24.28515625" style="62" bestFit="1" customWidth="1"/>
    <col min="14594" max="14594" width="47" style="62" bestFit="1" customWidth="1"/>
    <col min="14595" max="14595" width="14.42578125" style="62" customWidth="1"/>
    <col min="14596" max="14596" width="11.28515625" style="62" bestFit="1" customWidth="1"/>
    <col min="14597" max="14598" width="16" style="62" customWidth="1"/>
    <col min="14599" max="14599" width="21.140625" style="62" customWidth="1"/>
    <col min="14600" max="14602" width="11.42578125" style="62"/>
    <col min="14603" max="14603" width="22.85546875" style="62" customWidth="1"/>
    <col min="14604" max="14848" width="11.42578125" style="62"/>
    <col min="14849" max="14849" width="24.28515625" style="62" bestFit="1" customWidth="1"/>
    <col min="14850" max="14850" width="47" style="62" bestFit="1" customWidth="1"/>
    <col min="14851" max="14851" width="14.42578125" style="62" customWidth="1"/>
    <col min="14852" max="14852" width="11.28515625" style="62" bestFit="1" customWidth="1"/>
    <col min="14853" max="14854" width="16" style="62" customWidth="1"/>
    <col min="14855" max="14855" width="21.140625" style="62" customWidth="1"/>
    <col min="14856" max="14858" width="11.42578125" style="62"/>
    <col min="14859" max="14859" width="22.85546875" style="62" customWidth="1"/>
    <col min="14860" max="15104" width="11.42578125" style="62"/>
    <col min="15105" max="15105" width="24.28515625" style="62" bestFit="1" customWidth="1"/>
    <col min="15106" max="15106" width="47" style="62" bestFit="1" customWidth="1"/>
    <col min="15107" max="15107" width="14.42578125" style="62" customWidth="1"/>
    <col min="15108" max="15108" width="11.28515625" style="62" bestFit="1" customWidth="1"/>
    <col min="15109" max="15110" width="16" style="62" customWidth="1"/>
    <col min="15111" max="15111" width="21.140625" style="62" customWidth="1"/>
    <col min="15112" max="15114" width="11.42578125" style="62"/>
    <col min="15115" max="15115" width="22.85546875" style="62" customWidth="1"/>
    <col min="15116" max="15360" width="11.42578125" style="62"/>
    <col min="15361" max="15361" width="24.28515625" style="62" bestFit="1" customWidth="1"/>
    <col min="15362" max="15362" width="47" style="62" bestFit="1" customWidth="1"/>
    <col min="15363" max="15363" width="14.42578125" style="62" customWidth="1"/>
    <col min="15364" max="15364" width="11.28515625" style="62" bestFit="1" customWidth="1"/>
    <col min="15365" max="15366" width="16" style="62" customWidth="1"/>
    <col min="15367" max="15367" width="21.140625" style="62" customWidth="1"/>
    <col min="15368" max="15370" width="11.42578125" style="62"/>
    <col min="15371" max="15371" width="22.85546875" style="62" customWidth="1"/>
    <col min="15372" max="15616" width="11.42578125" style="62"/>
    <col min="15617" max="15617" width="24.28515625" style="62" bestFit="1" customWidth="1"/>
    <col min="15618" max="15618" width="47" style="62" bestFit="1" customWidth="1"/>
    <col min="15619" max="15619" width="14.42578125" style="62" customWidth="1"/>
    <col min="15620" max="15620" width="11.28515625" style="62" bestFit="1" customWidth="1"/>
    <col min="15621" max="15622" width="16" style="62" customWidth="1"/>
    <col min="15623" max="15623" width="21.140625" style="62" customWidth="1"/>
    <col min="15624" max="15626" width="11.42578125" style="62"/>
    <col min="15627" max="15627" width="22.85546875" style="62" customWidth="1"/>
    <col min="15628" max="15872" width="11.42578125" style="62"/>
    <col min="15873" max="15873" width="24.28515625" style="62" bestFit="1" customWidth="1"/>
    <col min="15874" max="15874" width="47" style="62" bestFit="1" customWidth="1"/>
    <col min="15875" max="15875" width="14.42578125" style="62" customWidth="1"/>
    <col min="15876" max="15876" width="11.28515625" style="62" bestFit="1" customWidth="1"/>
    <col min="15877" max="15878" width="16" style="62" customWidth="1"/>
    <col min="15879" max="15879" width="21.140625" style="62" customWidth="1"/>
    <col min="15880" max="15882" width="11.42578125" style="62"/>
    <col min="15883" max="15883" width="22.85546875" style="62" customWidth="1"/>
    <col min="15884" max="16128" width="11.42578125" style="62"/>
    <col min="16129" max="16129" width="24.28515625" style="62" bestFit="1" customWidth="1"/>
    <col min="16130" max="16130" width="47" style="62" bestFit="1" customWidth="1"/>
    <col min="16131" max="16131" width="14.42578125" style="62" customWidth="1"/>
    <col min="16132" max="16132" width="11.28515625" style="62" bestFit="1" customWidth="1"/>
    <col min="16133" max="16134" width="16" style="62" customWidth="1"/>
    <col min="16135" max="16135" width="21.140625" style="62" customWidth="1"/>
    <col min="16136" max="16138" width="11.42578125" style="62"/>
    <col min="16139" max="16139" width="22.85546875" style="62" customWidth="1"/>
    <col min="16140" max="16384" width="11.42578125" style="62"/>
  </cols>
  <sheetData>
    <row r="1" spans="1:11" ht="87.75" customHeight="1" x14ac:dyDescent="0.25">
      <c r="D1" s="558" t="s">
        <v>0</v>
      </c>
      <c r="E1" s="561" t="s">
        <v>1</v>
      </c>
      <c r="F1" s="561" t="s">
        <v>2</v>
      </c>
      <c r="G1" s="567" t="s">
        <v>3</v>
      </c>
      <c r="H1" s="568"/>
      <c r="I1" s="572" t="s">
        <v>245</v>
      </c>
      <c r="J1" s="572"/>
      <c r="K1" s="573"/>
    </row>
    <row r="2" spans="1:11" ht="15" customHeight="1" x14ac:dyDescent="0.25">
      <c r="D2" s="559"/>
      <c r="E2" s="562"/>
      <c r="F2" s="562"/>
      <c r="G2" s="564"/>
      <c r="H2" s="569"/>
      <c r="I2" s="544" t="s">
        <v>5</v>
      </c>
      <c r="J2" s="544"/>
      <c r="K2" s="574" t="s">
        <v>6</v>
      </c>
    </row>
    <row r="3" spans="1:11" ht="15" customHeight="1" x14ac:dyDescent="0.25">
      <c r="D3" s="559"/>
      <c r="E3" s="562"/>
      <c r="F3" s="562"/>
      <c r="G3" s="564"/>
      <c r="H3" s="569"/>
      <c r="I3" s="544"/>
      <c r="J3" s="544"/>
      <c r="K3" s="574"/>
    </row>
    <row r="4" spans="1:11" ht="15" customHeight="1" x14ac:dyDescent="0.25">
      <c r="D4" s="559"/>
      <c r="E4" s="562"/>
      <c r="F4" s="562"/>
      <c r="G4" s="564"/>
      <c r="H4" s="569"/>
      <c r="I4" s="544"/>
      <c r="J4" s="544"/>
      <c r="K4" s="574"/>
    </row>
    <row r="5" spans="1:11" ht="15" customHeight="1" x14ac:dyDescent="0.25">
      <c r="D5" s="559"/>
      <c r="E5" s="562"/>
      <c r="F5" s="562"/>
      <c r="G5" s="564"/>
      <c r="H5" s="569"/>
      <c r="I5" s="544"/>
      <c r="J5" s="544"/>
      <c r="K5" s="574"/>
    </row>
    <row r="6" spans="1:11" ht="15" customHeight="1" x14ac:dyDescent="0.25">
      <c r="D6" s="559"/>
      <c r="E6" s="562"/>
      <c r="F6" s="562"/>
      <c r="G6" s="564"/>
      <c r="H6" s="569"/>
      <c r="I6" s="544"/>
      <c r="J6" s="544"/>
      <c r="K6" s="574"/>
    </row>
    <row r="7" spans="1:11" ht="15" customHeight="1" x14ac:dyDescent="0.25">
      <c r="D7" s="559"/>
      <c r="E7" s="562"/>
      <c r="F7" s="562"/>
      <c r="G7" s="564"/>
      <c r="H7" s="569"/>
      <c r="I7" s="544"/>
      <c r="J7" s="544"/>
      <c r="K7" s="574"/>
    </row>
    <row r="8" spans="1:11" ht="15" customHeight="1" x14ac:dyDescent="0.25">
      <c r="D8" s="559"/>
      <c r="E8" s="562"/>
      <c r="F8" s="562"/>
      <c r="G8" s="564"/>
      <c r="H8" s="569"/>
      <c r="I8" s="544"/>
      <c r="J8" s="544"/>
      <c r="K8" s="574"/>
    </row>
    <row r="9" spans="1:11" ht="15.75" customHeight="1" x14ac:dyDescent="0.25">
      <c r="D9" s="559"/>
      <c r="E9" s="562"/>
      <c r="F9" s="562"/>
      <c r="G9" s="564"/>
      <c r="H9" s="569"/>
      <c r="I9" s="544"/>
      <c r="J9" s="544"/>
      <c r="K9" s="574"/>
    </row>
    <row r="10" spans="1:11" ht="57.75" customHeight="1" x14ac:dyDescent="0.25">
      <c r="D10" s="559"/>
      <c r="E10" s="562"/>
      <c r="F10" s="562"/>
      <c r="G10" s="570"/>
      <c r="H10" s="571"/>
      <c r="I10" s="542" t="s">
        <v>246</v>
      </c>
      <c r="J10" s="542"/>
      <c r="K10" s="575" t="s">
        <v>247</v>
      </c>
    </row>
    <row r="11" spans="1:11" ht="23.25" customHeight="1" x14ac:dyDescent="0.25">
      <c r="D11" s="559"/>
      <c r="E11" s="562"/>
      <c r="F11" s="564"/>
      <c r="G11" s="566" t="s">
        <v>360</v>
      </c>
      <c r="H11" s="566" t="s">
        <v>361</v>
      </c>
      <c r="I11" s="566" t="s">
        <v>13</v>
      </c>
      <c r="J11" s="566" t="s">
        <v>19</v>
      </c>
      <c r="K11" s="576"/>
    </row>
    <row r="12" spans="1:11" ht="15.75" thickBot="1" x14ac:dyDescent="0.3">
      <c r="D12" s="560"/>
      <c r="E12" s="563"/>
      <c r="F12" s="565"/>
      <c r="G12" s="566"/>
      <c r="H12" s="566"/>
      <c r="I12" s="566"/>
      <c r="J12" s="566"/>
      <c r="K12" s="577"/>
    </row>
    <row r="13" spans="1:11" x14ac:dyDescent="0.25">
      <c r="A13" s="247" t="s">
        <v>302</v>
      </c>
      <c r="B13">
        <v>2681</v>
      </c>
      <c r="C13" t="b">
        <f>IF(B13=I13,TRUE)</f>
        <v>1</v>
      </c>
      <c r="D13" s="160" t="s">
        <v>21</v>
      </c>
      <c r="E13" s="160" t="s">
        <v>22</v>
      </c>
      <c r="F13" s="225"/>
      <c r="G13" s="225"/>
      <c r="H13" s="225"/>
      <c r="I13" s="216">
        <v>2681</v>
      </c>
      <c r="J13" s="210"/>
      <c r="K13" s="226"/>
    </row>
    <row r="14" spans="1:11" x14ac:dyDescent="0.25">
      <c r="A14" s="247" t="s">
        <v>303</v>
      </c>
      <c r="B14">
        <v>1590</v>
      </c>
      <c r="C14" t="b">
        <f t="shared" ref="C14:C77" si="0">IF(B14=I14,TRUE)</f>
        <v>1</v>
      </c>
      <c r="D14" s="151" t="s">
        <v>21</v>
      </c>
      <c r="E14" s="151" t="s">
        <v>23</v>
      </c>
      <c r="F14" s="227"/>
      <c r="G14" s="227"/>
      <c r="H14" s="227"/>
      <c r="I14" s="217">
        <v>1590</v>
      </c>
      <c r="J14" s="207"/>
      <c r="K14" s="228"/>
    </row>
    <row r="15" spans="1:11" x14ac:dyDescent="0.25">
      <c r="A15" s="247" t="s">
        <v>304</v>
      </c>
      <c r="B15">
        <v>1830</v>
      </c>
      <c r="C15" t="b">
        <f t="shared" si="0"/>
        <v>1</v>
      </c>
      <c r="D15" s="151" t="s">
        <v>21</v>
      </c>
      <c r="E15" s="151" t="s">
        <v>24</v>
      </c>
      <c r="F15" s="227"/>
      <c r="G15" s="227"/>
      <c r="H15" s="227"/>
      <c r="I15" s="217">
        <v>1830</v>
      </c>
      <c r="J15" s="207"/>
      <c r="K15" s="228"/>
    </row>
    <row r="16" spans="1:11" x14ac:dyDescent="0.25">
      <c r="A16" s="247" t="s">
        <v>305</v>
      </c>
      <c r="B16">
        <v>1817</v>
      </c>
      <c r="C16" t="b">
        <f t="shared" si="0"/>
        <v>1</v>
      </c>
      <c r="D16" s="151" t="s">
        <v>21</v>
      </c>
      <c r="E16" s="151" t="s">
        <v>25</v>
      </c>
      <c r="F16" s="227"/>
      <c r="G16" s="227"/>
      <c r="H16" s="227"/>
      <c r="I16" s="217">
        <v>1817</v>
      </c>
      <c r="J16" s="207"/>
      <c r="K16" s="228"/>
    </row>
    <row r="17" spans="1:11" x14ac:dyDescent="0.25">
      <c r="A17" s="247" t="s">
        <v>306</v>
      </c>
      <c r="B17">
        <v>1191</v>
      </c>
      <c r="C17" t="b">
        <f t="shared" si="0"/>
        <v>1</v>
      </c>
      <c r="D17" s="151" t="s">
        <v>21</v>
      </c>
      <c r="E17" s="151" t="s">
        <v>26</v>
      </c>
      <c r="F17" s="229"/>
      <c r="G17" s="227"/>
      <c r="H17" s="227"/>
      <c r="I17" s="217">
        <v>1191</v>
      </c>
      <c r="J17" s="207"/>
      <c r="K17" s="228"/>
    </row>
    <row r="18" spans="1:11" x14ac:dyDescent="0.25">
      <c r="A18" s="247" t="s">
        <v>307</v>
      </c>
      <c r="B18">
        <v>1558</v>
      </c>
      <c r="C18" t="b">
        <f t="shared" si="0"/>
        <v>1</v>
      </c>
      <c r="D18" s="151" t="s">
        <v>21</v>
      </c>
      <c r="E18" s="151" t="s">
        <v>27</v>
      </c>
      <c r="F18" s="227"/>
      <c r="G18" s="227"/>
      <c r="H18" s="227"/>
      <c r="I18" s="217">
        <v>1558</v>
      </c>
      <c r="J18" s="207"/>
      <c r="K18" s="228"/>
    </row>
    <row r="19" spans="1:11" x14ac:dyDescent="0.25">
      <c r="A19" s="247" t="s">
        <v>378</v>
      </c>
      <c r="B19">
        <v>147</v>
      </c>
      <c r="C19" t="b">
        <f t="shared" si="0"/>
        <v>1</v>
      </c>
      <c r="D19" s="151" t="s">
        <v>21</v>
      </c>
      <c r="E19" s="151" t="s">
        <v>28</v>
      </c>
      <c r="F19" s="227"/>
      <c r="G19" s="227"/>
      <c r="H19" s="227"/>
      <c r="I19" s="362">
        <v>147</v>
      </c>
      <c r="J19" s="207"/>
      <c r="K19" s="228"/>
    </row>
    <row r="20" spans="1:11" x14ac:dyDescent="0.25">
      <c r="A20" s="247" t="s">
        <v>379</v>
      </c>
      <c r="B20">
        <v>158</v>
      </c>
      <c r="C20" t="b">
        <f t="shared" si="0"/>
        <v>1</v>
      </c>
      <c r="D20" s="151" t="s">
        <v>21</v>
      </c>
      <c r="E20" s="151" t="s">
        <v>29</v>
      </c>
      <c r="F20" s="227"/>
      <c r="G20" s="227"/>
      <c r="H20" s="227"/>
      <c r="I20" s="362">
        <v>158</v>
      </c>
      <c r="J20" s="207"/>
      <c r="K20" s="228"/>
    </row>
    <row r="21" spans="1:11" x14ac:dyDescent="0.25">
      <c r="A21" s="247" t="s">
        <v>308</v>
      </c>
      <c r="B21">
        <v>201</v>
      </c>
      <c r="C21" t="b">
        <f t="shared" si="0"/>
        <v>1</v>
      </c>
      <c r="D21" s="151" t="s">
        <v>21</v>
      </c>
      <c r="E21" s="151" t="s">
        <v>30</v>
      </c>
      <c r="F21" s="227"/>
      <c r="G21" s="227"/>
      <c r="H21" s="227"/>
      <c r="I21" s="362">
        <v>201</v>
      </c>
      <c r="J21" s="207"/>
      <c r="K21" s="228"/>
    </row>
    <row r="22" spans="1:11" x14ac:dyDescent="0.25">
      <c r="A22" s="247" t="s">
        <v>380</v>
      </c>
      <c r="B22">
        <v>106</v>
      </c>
      <c r="C22" t="b">
        <f t="shared" si="0"/>
        <v>1</v>
      </c>
      <c r="D22" s="151" t="s">
        <v>21</v>
      </c>
      <c r="E22" s="151" t="s">
        <v>31</v>
      </c>
      <c r="F22" s="230"/>
      <c r="G22" s="227"/>
      <c r="H22" s="227"/>
      <c r="I22" s="362">
        <v>106</v>
      </c>
      <c r="J22" s="207"/>
      <c r="K22" s="228"/>
    </row>
    <row r="23" spans="1:11" x14ac:dyDescent="0.25">
      <c r="A23" s="247" t="s">
        <v>426</v>
      </c>
      <c r="B23">
        <v>259</v>
      </c>
      <c r="C23" t="b">
        <f t="shared" si="0"/>
        <v>1</v>
      </c>
      <c r="D23" s="151" t="s">
        <v>21</v>
      </c>
      <c r="E23" s="151" t="s">
        <v>32</v>
      </c>
      <c r="F23" s="227"/>
      <c r="G23" s="227"/>
      <c r="H23" s="227"/>
      <c r="I23" s="217">
        <v>259</v>
      </c>
      <c r="J23" s="207"/>
      <c r="K23" s="228"/>
    </row>
    <row r="24" spans="1:11" x14ac:dyDescent="0.25">
      <c r="A24" s="247" t="s">
        <v>364</v>
      </c>
      <c r="B24">
        <v>85</v>
      </c>
      <c r="C24" t="b">
        <f t="shared" si="0"/>
        <v>1</v>
      </c>
      <c r="D24" s="151" t="s">
        <v>21</v>
      </c>
      <c r="E24" s="151" t="s">
        <v>33</v>
      </c>
      <c r="F24" s="227"/>
      <c r="G24" s="227"/>
      <c r="H24" s="227"/>
      <c r="I24" s="217">
        <v>85</v>
      </c>
      <c r="J24" s="207"/>
      <c r="K24" s="228"/>
    </row>
    <row r="25" spans="1:11" x14ac:dyDescent="0.25">
      <c r="A25" s="247" t="s">
        <v>427</v>
      </c>
      <c r="B25">
        <v>181</v>
      </c>
      <c r="C25" t="b">
        <f t="shared" si="0"/>
        <v>1</v>
      </c>
      <c r="D25" s="151" t="s">
        <v>21</v>
      </c>
      <c r="E25" s="151" t="s">
        <v>34</v>
      </c>
      <c r="F25" s="227"/>
      <c r="G25" s="227"/>
      <c r="H25" s="227"/>
      <c r="I25" s="217">
        <v>181</v>
      </c>
      <c r="J25" s="207"/>
      <c r="K25" s="228"/>
    </row>
    <row r="26" spans="1:11" ht="15.75" thickBot="1" x14ac:dyDescent="0.3">
      <c r="A26" s="247" t="s">
        <v>428</v>
      </c>
      <c r="B26">
        <v>221</v>
      </c>
      <c r="C26" t="b">
        <f t="shared" si="0"/>
        <v>1</v>
      </c>
      <c r="D26" s="166" t="s">
        <v>21</v>
      </c>
      <c r="E26" s="166" t="s">
        <v>35</v>
      </c>
      <c r="F26" s="231"/>
      <c r="G26" s="231"/>
      <c r="H26" s="231"/>
      <c r="I26" s="218">
        <v>221</v>
      </c>
      <c r="J26" s="208"/>
      <c r="K26" s="232"/>
    </row>
    <row r="27" spans="1:11" ht="15.75" thickBot="1" x14ac:dyDescent="0.3">
      <c r="D27" s="483" t="s">
        <v>203</v>
      </c>
      <c r="E27" s="484"/>
      <c r="F27" s="171">
        <f>G27/Metas!M5</f>
        <v>1.6360366145674605</v>
      </c>
      <c r="G27" s="172">
        <f>I27/K27</f>
        <v>0.52353171666158738</v>
      </c>
      <c r="H27" s="172"/>
      <c r="I27" s="219">
        <f>SUM(I13:I26)</f>
        <v>12025</v>
      </c>
      <c r="J27" s="209"/>
      <c r="K27" s="196">
        <v>22969</v>
      </c>
    </row>
    <row r="28" spans="1:11" x14ac:dyDescent="0.25">
      <c r="A28" s="247" t="s">
        <v>309</v>
      </c>
      <c r="B28">
        <v>1820</v>
      </c>
      <c r="C28" s="62" t="b">
        <f t="shared" si="0"/>
        <v>1</v>
      </c>
      <c r="D28" s="160" t="s">
        <v>36</v>
      </c>
      <c r="E28" s="160" t="s">
        <v>37</v>
      </c>
      <c r="F28" s="225"/>
      <c r="G28" s="225"/>
      <c r="H28" s="225"/>
      <c r="I28" s="216">
        <v>1820</v>
      </c>
      <c r="J28" s="210"/>
      <c r="K28" s="226"/>
    </row>
    <row r="29" spans="1:11" x14ac:dyDescent="0.25">
      <c r="A29" s="247" t="s">
        <v>310</v>
      </c>
      <c r="B29">
        <v>1282</v>
      </c>
      <c r="C29" s="62" t="b">
        <f t="shared" si="0"/>
        <v>1</v>
      </c>
      <c r="D29" s="151" t="s">
        <v>36</v>
      </c>
      <c r="E29" s="151" t="s">
        <v>38</v>
      </c>
      <c r="F29" s="227"/>
      <c r="G29" s="227"/>
      <c r="H29" s="227"/>
      <c r="I29" s="217">
        <v>1282</v>
      </c>
      <c r="J29" s="207"/>
      <c r="K29" s="228"/>
    </row>
    <row r="30" spans="1:11" x14ac:dyDescent="0.25">
      <c r="A30" s="247" t="s">
        <v>311</v>
      </c>
      <c r="B30">
        <v>2365</v>
      </c>
      <c r="C30" s="62" t="b">
        <f t="shared" si="0"/>
        <v>1</v>
      </c>
      <c r="D30" s="151" t="s">
        <v>36</v>
      </c>
      <c r="E30" s="151" t="s">
        <v>39</v>
      </c>
      <c r="F30" s="227"/>
      <c r="G30" s="227"/>
      <c r="H30" s="227"/>
      <c r="I30" s="362">
        <v>2365</v>
      </c>
      <c r="J30" s="207"/>
      <c r="K30" s="228"/>
    </row>
    <row r="31" spans="1:11" x14ac:dyDescent="0.25">
      <c r="A31" s="247" t="s">
        <v>312</v>
      </c>
      <c r="B31">
        <v>571</v>
      </c>
      <c r="C31" s="62" t="b">
        <f t="shared" si="0"/>
        <v>1</v>
      </c>
      <c r="D31" s="151" t="s">
        <v>36</v>
      </c>
      <c r="E31" s="151" t="s">
        <v>40</v>
      </c>
      <c r="F31" s="227"/>
      <c r="G31" s="227"/>
      <c r="H31" s="227"/>
      <c r="I31" s="217">
        <v>571</v>
      </c>
      <c r="J31" s="207"/>
      <c r="K31" s="228"/>
    </row>
    <row r="32" spans="1:11" x14ac:dyDescent="0.25">
      <c r="A32" s="247" t="s">
        <v>313</v>
      </c>
      <c r="B32">
        <v>2348</v>
      </c>
      <c r="C32" s="62" t="b">
        <f t="shared" si="0"/>
        <v>1</v>
      </c>
      <c r="D32" s="151" t="s">
        <v>36</v>
      </c>
      <c r="E32" s="151" t="s">
        <v>41</v>
      </c>
      <c r="F32" s="227"/>
      <c r="G32" s="227"/>
      <c r="H32" s="227"/>
      <c r="I32" s="362">
        <v>2348</v>
      </c>
      <c r="J32" s="207"/>
      <c r="K32" s="228"/>
    </row>
    <row r="33" spans="1:11" x14ac:dyDescent="0.25">
      <c r="A33" s="247"/>
      <c r="B33"/>
      <c r="C33" s="62" t="b">
        <f t="shared" si="0"/>
        <v>1</v>
      </c>
      <c r="D33" s="151" t="s">
        <v>36</v>
      </c>
      <c r="E33" s="151" t="s">
        <v>42</v>
      </c>
      <c r="F33" s="227"/>
      <c r="G33" s="227"/>
      <c r="H33" s="227"/>
      <c r="I33" s="217"/>
      <c r="J33" s="207"/>
      <c r="K33" s="228"/>
    </row>
    <row r="34" spans="1:11" x14ac:dyDescent="0.25">
      <c r="A34" s="247" t="s">
        <v>381</v>
      </c>
      <c r="B34">
        <v>250</v>
      </c>
      <c r="C34" s="62" t="b">
        <f t="shared" si="0"/>
        <v>1</v>
      </c>
      <c r="D34" s="151" t="s">
        <v>36</v>
      </c>
      <c r="E34" s="151" t="s">
        <v>43</v>
      </c>
      <c r="F34" s="227"/>
      <c r="G34" s="227"/>
      <c r="H34" s="227"/>
      <c r="I34" s="217">
        <v>250</v>
      </c>
      <c r="J34" s="207"/>
      <c r="K34" s="228"/>
    </row>
    <row r="35" spans="1:11" x14ac:dyDescent="0.25">
      <c r="A35" s="247" t="s">
        <v>429</v>
      </c>
      <c r="B35">
        <v>61</v>
      </c>
      <c r="C35" s="62" t="b">
        <f t="shared" si="0"/>
        <v>1</v>
      </c>
      <c r="D35" s="151" t="s">
        <v>36</v>
      </c>
      <c r="E35" s="151" t="s">
        <v>44</v>
      </c>
      <c r="F35" s="227"/>
      <c r="G35" s="227"/>
      <c r="H35" s="227"/>
      <c r="I35" s="217">
        <v>61</v>
      </c>
      <c r="J35" s="207"/>
      <c r="K35" s="228"/>
    </row>
    <row r="36" spans="1:11" x14ac:dyDescent="0.25">
      <c r="A36" s="247" t="s">
        <v>314</v>
      </c>
      <c r="B36">
        <v>222</v>
      </c>
      <c r="C36" s="62" t="b">
        <f t="shared" si="0"/>
        <v>1</v>
      </c>
      <c r="D36" s="151" t="s">
        <v>36</v>
      </c>
      <c r="E36" s="151" t="s">
        <v>45</v>
      </c>
      <c r="F36" s="227"/>
      <c r="G36" s="227"/>
      <c r="H36" s="227"/>
      <c r="I36" s="217">
        <v>222</v>
      </c>
      <c r="J36" s="207"/>
      <c r="K36" s="228"/>
    </row>
    <row r="37" spans="1:11" x14ac:dyDescent="0.25">
      <c r="A37" s="247" t="s">
        <v>315</v>
      </c>
      <c r="B37">
        <v>959</v>
      </c>
      <c r="C37" s="62" t="b">
        <f t="shared" si="0"/>
        <v>1</v>
      </c>
      <c r="D37" s="151" t="s">
        <v>36</v>
      </c>
      <c r="E37" s="151" t="s">
        <v>221</v>
      </c>
      <c r="F37" s="227"/>
      <c r="G37" s="227"/>
      <c r="H37" s="227"/>
      <c r="I37" s="217">
        <v>959</v>
      </c>
      <c r="J37" s="207"/>
      <c r="K37" s="228"/>
    </row>
    <row r="38" spans="1:11" x14ac:dyDescent="0.25">
      <c r="A38" s="247" t="s">
        <v>317</v>
      </c>
      <c r="B38">
        <v>868</v>
      </c>
      <c r="C38" s="62" t="b">
        <f t="shared" si="0"/>
        <v>1</v>
      </c>
      <c r="D38" s="151" t="s">
        <v>36</v>
      </c>
      <c r="E38" s="151" t="s">
        <v>227</v>
      </c>
      <c r="F38" s="227"/>
      <c r="G38" s="227"/>
      <c r="H38" s="227"/>
      <c r="I38" s="217">
        <v>868</v>
      </c>
      <c r="J38" s="207"/>
      <c r="K38" s="228"/>
    </row>
    <row r="39" spans="1:11" ht="15.75" thickBot="1" x14ac:dyDescent="0.3">
      <c r="A39" s="247" t="s">
        <v>316</v>
      </c>
      <c r="B39">
        <v>824</v>
      </c>
      <c r="C39" s="62" t="b">
        <f t="shared" si="0"/>
        <v>1</v>
      </c>
      <c r="D39" s="166" t="s">
        <v>36</v>
      </c>
      <c r="E39" s="166" t="s">
        <v>222</v>
      </c>
      <c r="F39" s="231"/>
      <c r="G39" s="231"/>
      <c r="H39" s="231"/>
      <c r="I39" s="218">
        <v>824</v>
      </c>
      <c r="J39" s="208"/>
      <c r="K39" s="232"/>
    </row>
    <row r="40" spans="1:11" ht="15.75" thickBot="1" x14ac:dyDescent="0.3">
      <c r="C40" s="62" t="b">
        <f t="shared" si="0"/>
        <v>0</v>
      </c>
      <c r="D40" s="483" t="s">
        <v>204</v>
      </c>
      <c r="E40" s="484"/>
      <c r="F40" s="171">
        <f>G40/Metas!M6</f>
        <v>1.9998202408772245</v>
      </c>
      <c r="G40" s="172">
        <f>I40/K40</f>
        <v>0.51995326262807839</v>
      </c>
      <c r="H40" s="172"/>
      <c r="I40" s="219">
        <f t="shared" ref="I40" si="1">SUM(I28:I39)</f>
        <v>11570</v>
      </c>
      <c r="J40" s="209"/>
      <c r="K40" s="196">
        <v>22252</v>
      </c>
    </row>
    <row r="41" spans="1:11" x14ac:dyDescent="0.25">
      <c r="A41" s="247" t="s">
        <v>382</v>
      </c>
      <c r="B41">
        <v>77</v>
      </c>
      <c r="C41" s="62" t="b">
        <f t="shared" si="0"/>
        <v>1</v>
      </c>
      <c r="D41" s="160" t="s">
        <v>46</v>
      </c>
      <c r="E41" s="160" t="s">
        <v>47</v>
      </c>
      <c r="F41" s="225"/>
      <c r="G41" s="233"/>
      <c r="H41" s="233"/>
      <c r="I41" s="216">
        <v>77</v>
      </c>
      <c r="J41" s="210"/>
      <c r="K41" s="226"/>
    </row>
    <row r="42" spans="1:11" x14ac:dyDescent="0.25">
      <c r="A42" s="247" t="s">
        <v>318</v>
      </c>
      <c r="B42">
        <v>101</v>
      </c>
      <c r="C42" s="62" t="b">
        <f t="shared" si="0"/>
        <v>1</v>
      </c>
      <c r="D42" s="151" t="s">
        <v>46</v>
      </c>
      <c r="E42" s="151" t="s">
        <v>48</v>
      </c>
      <c r="F42" s="227"/>
      <c r="G42" s="230"/>
      <c r="H42" s="230"/>
      <c r="I42" s="217">
        <v>101</v>
      </c>
      <c r="J42" s="207"/>
      <c r="K42" s="228"/>
    </row>
    <row r="43" spans="1:11" x14ac:dyDescent="0.25">
      <c r="A43" s="247" t="s">
        <v>383</v>
      </c>
      <c r="B43">
        <v>47</v>
      </c>
      <c r="C43" s="62" t="b">
        <f t="shared" si="0"/>
        <v>1</v>
      </c>
      <c r="D43" s="151" t="s">
        <v>46</v>
      </c>
      <c r="E43" s="151" t="s">
        <v>49</v>
      </c>
      <c r="F43" s="227"/>
      <c r="G43" s="230"/>
      <c r="H43" s="230"/>
      <c r="I43" s="217">
        <v>47</v>
      </c>
      <c r="J43" s="207"/>
      <c r="K43" s="228"/>
    </row>
    <row r="44" spans="1:11" ht="15.75" thickBot="1" x14ac:dyDescent="0.3">
      <c r="A44" s="247" t="s">
        <v>319</v>
      </c>
      <c r="B44">
        <v>24</v>
      </c>
      <c r="C44" s="62" t="b">
        <f t="shared" si="0"/>
        <v>1</v>
      </c>
      <c r="D44" s="166" t="s">
        <v>46</v>
      </c>
      <c r="E44" s="166" t="s">
        <v>50</v>
      </c>
      <c r="F44" s="215"/>
      <c r="G44" s="234"/>
      <c r="H44" s="234"/>
      <c r="I44" s="218">
        <v>24</v>
      </c>
      <c r="J44" s="208"/>
      <c r="K44" s="232"/>
    </row>
    <row r="45" spans="1:11" ht="15.75" thickBot="1" x14ac:dyDescent="0.3">
      <c r="C45" s="62" t="b">
        <f t="shared" si="0"/>
        <v>0</v>
      </c>
      <c r="D45" s="490" t="s">
        <v>51</v>
      </c>
      <c r="E45" s="491"/>
      <c r="F45" s="171">
        <f>G45/Metas!M7</f>
        <v>1.4551192145862555</v>
      </c>
      <c r="G45" s="172">
        <f>I45/K45</f>
        <v>0.34922861150070128</v>
      </c>
      <c r="H45" s="172"/>
      <c r="I45" s="220">
        <f t="shared" ref="I45" si="2">SUM(I41:I44)</f>
        <v>249</v>
      </c>
      <c r="J45" s="209"/>
      <c r="K45" s="196">
        <v>713</v>
      </c>
    </row>
    <row r="46" spans="1:11" x14ac:dyDescent="0.25">
      <c r="A46" s="247" t="s">
        <v>320</v>
      </c>
      <c r="B46">
        <v>198</v>
      </c>
      <c r="C46" s="62" t="b">
        <f t="shared" si="0"/>
        <v>1</v>
      </c>
      <c r="D46" s="160" t="s">
        <v>52</v>
      </c>
      <c r="E46" s="160" t="s">
        <v>53</v>
      </c>
      <c r="F46" s="225"/>
      <c r="G46" s="233"/>
      <c r="H46" s="233"/>
      <c r="I46" s="216">
        <v>198</v>
      </c>
      <c r="J46" s="210"/>
      <c r="K46" s="226"/>
    </row>
    <row r="47" spans="1:11" x14ac:dyDescent="0.25">
      <c r="A47" s="247" t="s">
        <v>365</v>
      </c>
      <c r="B47">
        <v>76</v>
      </c>
      <c r="C47" s="62" t="b">
        <f t="shared" si="0"/>
        <v>1</v>
      </c>
      <c r="D47" s="151" t="s">
        <v>52</v>
      </c>
      <c r="E47" s="151" t="s">
        <v>54</v>
      </c>
      <c r="F47" s="227"/>
      <c r="G47" s="230"/>
      <c r="H47" s="230"/>
      <c r="I47" s="217">
        <v>76</v>
      </c>
      <c r="J47" s="207"/>
      <c r="K47" s="228"/>
    </row>
    <row r="48" spans="1:11" x14ac:dyDescent="0.25">
      <c r="A48" s="247" t="s">
        <v>430</v>
      </c>
      <c r="B48">
        <v>39</v>
      </c>
      <c r="C48" s="62" t="b">
        <f t="shared" si="0"/>
        <v>1</v>
      </c>
      <c r="D48" s="151" t="s">
        <v>52</v>
      </c>
      <c r="E48" s="151" t="s">
        <v>55</v>
      </c>
      <c r="F48" s="227"/>
      <c r="G48" s="230"/>
      <c r="H48" s="230"/>
      <c r="I48" s="217">
        <v>39</v>
      </c>
      <c r="J48" s="207"/>
      <c r="K48" s="228"/>
    </row>
    <row r="49" spans="1:11" ht="15.75" thickBot="1" x14ac:dyDescent="0.3">
      <c r="A49" s="247" t="s">
        <v>431</v>
      </c>
      <c r="B49">
        <v>95</v>
      </c>
      <c r="C49" s="62" t="b">
        <f t="shared" si="0"/>
        <v>1</v>
      </c>
      <c r="D49" s="166" t="s">
        <v>52</v>
      </c>
      <c r="E49" s="166" t="s">
        <v>56</v>
      </c>
      <c r="F49" s="215"/>
      <c r="G49" s="234"/>
      <c r="H49" s="234"/>
      <c r="I49" s="218">
        <v>95</v>
      </c>
      <c r="J49" s="208"/>
      <c r="K49" s="232"/>
    </row>
    <row r="50" spans="1:11" ht="15.75" thickBot="1" x14ac:dyDescent="0.3">
      <c r="C50" s="62" t="b">
        <f t="shared" si="0"/>
        <v>0</v>
      </c>
      <c r="D50" s="490" t="s">
        <v>57</v>
      </c>
      <c r="E50" s="491"/>
      <c r="F50" s="171">
        <f>G50/Metas!M8</f>
        <v>2.0905923344947732</v>
      </c>
      <c r="G50" s="172">
        <f>I50/K50</f>
        <v>0.58536585365853655</v>
      </c>
      <c r="H50" s="172"/>
      <c r="I50" s="220">
        <f t="shared" ref="I50" si="3">SUM(I46:I49)</f>
        <v>408</v>
      </c>
      <c r="J50" s="209"/>
      <c r="K50" s="196">
        <v>697</v>
      </c>
    </row>
    <row r="51" spans="1:11" x14ac:dyDescent="0.25">
      <c r="A51" s="247" t="s">
        <v>321</v>
      </c>
      <c r="B51">
        <v>99</v>
      </c>
      <c r="C51" s="62" t="b">
        <f t="shared" si="0"/>
        <v>1</v>
      </c>
      <c r="D51" s="160" t="s">
        <v>58</v>
      </c>
      <c r="E51" s="160" t="s">
        <v>59</v>
      </c>
      <c r="F51" s="225"/>
      <c r="G51" s="225"/>
      <c r="H51" s="225"/>
      <c r="I51" s="361">
        <v>99</v>
      </c>
      <c r="J51" s="210"/>
      <c r="K51" s="226"/>
    </row>
    <row r="52" spans="1:11" x14ac:dyDescent="0.25">
      <c r="A52" s="247" t="s">
        <v>322</v>
      </c>
      <c r="B52">
        <v>71</v>
      </c>
      <c r="C52" s="62" t="b">
        <f t="shared" si="0"/>
        <v>1</v>
      </c>
      <c r="D52" s="151" t="s">
        <v>58</v>
      </c>
      <c r="E52" s="151" t="s">
        <v>60</v>
      </c>
      <c r="F52" s="227"/>
      <c r="G52" s="227"/>
      <c r="H52" s="227"/>
      <c r="I52" s="362">
        <v>71</v>
      </c>
      <c r="J52" s="207"/>
      <c r="K52" s="228"/>
    </row>
    <row r="53" spans="1:11" x14ac:dyDescent="0.25">
      <c r="A53" s="247" t="s">
        <v>323</v>
      </c>
      <c r="B53">
        <v>140</v>
      </c>
      <c r="C53" s="62" t="b">
        <f t="shared" si="0"/>
        <v>1</v>
      </c>
      <c r="D53" s="151" t="s">
        <v>58</v>
      </c>
      <c r="E53" s="151" t="s">
        <v>61</v>
      </c>
      <c r="F53" s="227"/>
      <c r="G53" s="227"/>
      <c r="H53" s="227"/>
      <c r="I53" s="362">
        <v>140</v>
      </c>
      <c r="J53" s="207"/>
      <c r="K53" s="228"/>
    </row>
    <row r="54" spans="1:11" x14ac:dyDescent="0.25">
      <c r="A54" s="247" t="s">
        <v>384</v>
      </c>
      <c r="B54">
        <v>21</v>
      </c>
      <c r="C54" s="62" t="b">
        <f t="shared" si="0"/>
        <v>1</v>
      </c>
      <c r="D54" s="151" t="s">
        <v>58</v>
      </c>
      <c r="E54" s="151" t="s">
        <v>62</v>
      </c>
      <c r="F54" s="227"/>
      <c r="G54" s="227"/>
      <c r="H54" s="227"/>
      <c r="I54" s="217">
        <v>21</v>
      </c>
      <c r="J54" s="207"/>
      <c r="K54" s="228"/>
    </row>
    <row r="55" spans="1:11" x14ac:dyDescent="0.25">
      <c r="A55" s="247" t="s">
        <v>385</v>
      </c>
      <c r="B55">
        <v>183</v>
      </c>
      <c r="C55" s="62" t="b">
        <f t="shared" si="0"/>
        <v>1</v>
      </c>
      <c r="D55" s="151" t="s">
        <v>58</v>
      </c>
      <c r="E55" s="151" t="s">
        <v>63</v>
      </c>
      <c r="F55" s="227"/>
      <c r="G55" s="227"/>
      <c r="H55" s="227"/>
      <c r="I55" s="362">
        <v>183</v>
      </c>
      <c r="J55" s="207"/>
      <c r="K55" s="228"/>
    </row>
    <row r="56" spans="1:11" x14ac:dyDescent="0.25">
      <c r="A56" s="247" t="s">
        <v>324</v>
      </c>
      <c r="B56">
        <v>103</v>
      </c>
      <c r="C56" s="62" t="b">
        <f t="shared" si="0"/>
        <v>1</v>
      </c>
      <c r="D56" s="151" t="s">
        <v>58</v>
      </c>
      <c r="E56" s="151" t="s">
        <v>64</v>
      </c>
      <c r="F56" s="227"/>
      <c r="G56" s="227"/>
      <c r="H56" s="227"/>
      <c r="I56" s="362">
        <v>103</v>
      </c>
      <c r="J56" s="207"/>
      <c r="K56" s="228"/>
    </row>
    <row r="57" spans="1:11" x14ac:dyDescent="0.25">
      <c r="A57" s="247" t="s">
        <v>325</v>
      </c>
      <c r="B57">
        <v>94</v>
      </c>
      <c r="C57" s="62" t="b">
        <f t="shared" si="0"/>
        <v>1</v>
      </c>
      <c r="D57" s="151" t="s">
        <v>58</v>
      </c>
      <c r="E57" s="151" t="s">
        <v>65</v>
      </c>
      <c r="F57" s="227"/>
      <c r="G57" s="227"/>
      <c r="H57" s="227"/>
      <c r="I57" s="362">
        <v>94</v>
      </c>
      <c r="J57" s="207"/>
      <c r="K57" s="228"/>
    </row>
    <row r="58" spans="1:11" x14ac:dyDescent="0.25">
      <c r="A58" s="247" t="s">
        <v>386</v>
      </c>
      <c r="B58">
        <v>37</v>
      </c>
      <c r="C58" s="62" t="b">
        <f t="shared" si="0"/>
        <v>1</v>
      </c>
      <c r="D58" s="151" t="s">
        <v>58</v>
      </c>
      <c r="E58" s="151" t="s">
        <v>66</v>
      </c>
      <c r="F58" s="227"/>
      <c r="G58" s="227"/>
      <c r="H58" s="227"/>
      <c r="I58" s="362">
        <v>37</v>
      </c>
      <c r="J58" s="207"/>
      <c r="K58" s="228"/>
    </row>
    <row r="59" spans="1:11" x14ac:dyDescent="0.25">
      <c r="A59" s="247" t="s">
        <v>326</v>
      </c>
      <c r="B59">
        <v>39</v>
      </c>
      <c r="C59" s="62" t="b">
        <f t="shared" si="0"/>
        <v>1</v>
      </c>
      <c r="D59" s="151" t="s">
        <v>58</v>
      </c>
      <c r="E59" s="151" t="s">
        <v>67</v>
      </c>
      <c r="F59" s="227"/>
      <c r="G59" s="227"/>
      <c r="H59" s="227"/>
      <c r="I59" s="362">
        <v>39</v>
      </c>
      <c r="J59" s="207"/>
      <c r="K59" s="228"/>
    </row>
    <row r="60" spans="1:11" ht="15.75" thickBot="1" x14ac:dyDescent="0.3">
      <c r="A60" s="247" t="s">
        <v>327</v>
      </c>
      <c r="B60">
        <v>275</v>
      </c>
      <c r="C60" s="62" t="b">
        <f t="shared" si="0"/>
        <v>1</v>
      </c>
      <c r="D60" s="166" t="s">
        <v>58</v>
      </c>
      <c r="E60" s="166" t="s">
        <v>224</v>
      </c>
      <c r="F60" s="231"/>
      <c r="G60" s="231"/>
      <c r="H60" s="231"/>
      <c r="I60" s="363">
        <v>275</v>
      </c>
      <c r="J60" s="208"/>
      <c r="K60" s="232"/>
    </row>
    <row r="61" spans="1:11" ht="15.75" thickBot="1" x14ac:dyDescent="0.3">
      <c r="C61" s="62" t="b">
        <f t="shared" si="0"/>
        <v>0</v>
      </c>
      <c r="D61" s="483" t="s">
        <v>205</v>
      </c>
      <c r="E61" s="484"/>
      <c r="F61" s="171">
        <f>G61/Metas!M9</f>
        <v>1.780803541485009</v>
      </c>
      <c r="G61" s="172">
        <f>I61/K61</f>
        <v>0.60547320410490313</v>
      </c>
      <c r="H61" s="172"/>
      <c r="I61" s="219">
        <f t="shared" ref="I61" si="4">SUM(I51:I60)</f>
        <v>1062</v>
      </c>
      <c r="J61" s="209"/>
      <c r="K61" s="196">
        <v>1754</v>
      </c>
    </row>
    <row r="62" spans="1:11" x14ac:dyDescent="0.25">
      <c r="A62" s="247" t="s">
        <v>328</v>
      </c>
      <c r="B62">
        <v>722</v>
      </c>
      <c r="C62" s="62" t="b">
        <f t="shared" si="0"/>
        <v>1</v>
      </c>
      <c r="D62" s="160" t="s">
        <v>68</v>
      </c>
      <c r="E62" s="160" t="s">
        <v>69</v>
      </c>
      <c r="F62" s="225"/>
      <c r="G62" s="225"/>
      <c r="H62" s="225"/>
      <c r="I62" s="216">
        <v>722</v>
      </c>
      <c r="J62" s="210"/>
      <c r="K62" s="226"/>
    </row>
    <row r="63" spans="1:11" x14ac:dyDescent="0.25">
      <c r="A63" s="247" t="s">
        <v>387</v>
      </c>
      <c r="B63">
        <v>125</v>
      </c>
      <c r="C63" s="62" t="b">
        <f t="shared" si="0"/>
        <v>1</v>
      </c>
      <c r="D63" s="151" t="s">
        <v>68</v>
      </c>
      <c r="E63" s="151" t="s">
        <v>70</v>
      </c>
      <c r="F63" s="227"/>
      <c r="G63" s="227"/>
      <c r="H63" s="227"/>
      <c r="I63" s="217">
        <v>125</v>
      </c>
      <c r="J63" s="207"/>
      <c r="K63" s="228"/>
    </row>
    <row r="64" spans="1:11" x14ac:dyDescent="0.25">
      <c r="A64" s="247"/>
      <c r="B64"/>
      <c r="C64" s="62" t="b">
        <f t="shared" si="0"/>
        <v>1</v>
      </c>
      <c r="D64" s="151" t="s">
        <v>68</v>
      </c>
      <c r="E64" s="151" t="s">
        <v>71</v>
      </c>
      <c r="F64" s="227"/>
      <c r="G64" s="227"/>
      <c r="H64" s="227"/>
      <c r="I64" s="217"/>
      <c r="J64" s="207"/>
      <c r="K64" s="228"/>
    </row>
    <row r="65" spans="1:11" x14ac:dyDescent="0.25">
      <c r="A65" s="247" t="s">
        <v>388</v>
      </c>
      <c r="B65">
        <v>48</v>
      </c>
      <c r="C65" s="62" t="b">
        <f t="shared" si="0"/>
        <v>1</v>
      </c>
      <c r="D65" s="151" t="s">
        <v>68</v>
      </c>
      <c r="E65" s="151" t="s">
        <v>72</v>
      </c>
      <c r="F65" s="227"/>
      <c r="G65" s="227"/>
      <c r="H65" s="227"/>
      <c r="I65" s="217">
        <v>48</v>
      </c>
      <c r="J65" s="207"/>
      <c r="K65" s="228"/>
    </row>
    <row r="66" spans="1:11" x14ac:dyDescent="0.25">
      <c r="A66" s="247"/>
      <c r="B66"/>
      <c r="C66" s="62" t="b">
        <f t="shared" si="0"/>
        <v>1</v>
      </c>
      <c r="D66" s="151" t="s">
        <v>68</v>
      </c>
      <c r="E66" s="151" t="s">
        <v>73</v>
      </c>
      <c r="F66" s="227"/>
      <c r="G66" s="227"/>
      <c r="H66" s="227"/>
      <c r="I66" s="217"/>
      <c r="J66" s="207"/>
      <c r="K66" s="228"/>
    </row>
    <row r="67" spans="1:11" x14ac:dyDescent="0.25">
      <c r="A67" s="247" t="s">
        <v>389</v>
      </c>
      <c r="B67">
        <v>66</v>
      </c>
      <c r="C67" s="62" t="b">
        <f t="shared" si="0"/>
        <v>1</v>
      </c>
      <c r="D67" s="151" t="s">
        <v>68</v>
      </c>
      <c r="E67" s="151" t="s">
        <v>74</v>
      </c>
      <c r="F67" s="227"/>
      <c r="G67" s="227"/>
      <c r="H67" s="227"/>
      <c r="I67" s="217">
        <v>66</v>
      </c>
      <c r="J67" s="207"/>
      <c r="K67" s="228"/>
    </row>
    <row r="68" spans="1:11" x14ac:dyDescent="0.25">
      <c r="A68" s="247" t="s">
        <v>329</v>
      </c>
      <c r="B68">
        <v>79</v>
      </c>
      <c r="C68" s="62" t="b">
        <f t="shared" si="0"/>
        <v>1</v>
      </c>
      <c r="D68" s="151" t="s">
        <v>68</v>
      </c>
      <c r="E68" s="151" t="s">
        <v>75</v>
      </c>
      <c r="F68" s="227"/>
      <c r="G68" s="227"/>
      <c r="H68" s="227"/>
      <c r="I68" s="217">
        <v>79</v>
      </c>
      <c r="J68" s="207"/>
      <c r="K68" s="228"/>
    </row>
    <row r="69" spans="1:11" x14ac:dyDescent="0.25">
      <c r="A69" s="247" t="s">
        <v>390</v>
      </c>
      <c r="B69">
        <v>25</v>
      </c>
      <c r="C69" s="62" t="b">
        <f t="shared" si="0"/>
        <v>1</v>
      </c>
      <c r="D69" s="151" t="s">
        <v>68</v>
      </c>
      <c r="E69" s="151" t="s">
        <v>76</v>
      </c>
      <c r="F69" s="227"/>
      <c r="G69" s="227"/>
      <c r="H69" s="227"/>
      <c r="I69" s="217">
        <v>25</v>
      </c>
      <c r="J69" s="207"/>
      <c r="K69" s="228"/>
    </row>
    <row r="70" spans="1:11" x14ac:dyDescent="0.25">
      <c r="A70" s="247" t="s">
        <v>391</v>
      </c>
      <c r="B70">
        <v>120</v>
      </c>
      <c r="C70" s="62" t="b">
        <f t="shared" si="0"/>
        <v>1</v>
      </c>
      <c r="D70" s="151" t="s">
        <v>68</v>
      </c>
      <c r="E70" s="151" t="s">
        <v>77</v>
      </c>
      <c r="F70" s="227"/>
      <c r="G70" s="227"/>
      <c r="H70" s="227"/>
      <c r="I70" s="217">
        <v>120</v>
      </c>
      <c r="J70" s="207"/>
      <c r="K70" s="228"/>
    </row>
    <row r="71" spans="1:11" x14ac:dyDescent="0.25">
      <c r="A71" s="247" t="s">
        <v>392</v>
      </c>
      <c r="B71">
        <v>46</v>
      </c>
      <c r="C71" s="62" t="b">
        <f t="shared" si="0"/>
        <v>1</v>
      </c>
      <c r="D71" s="151" t="s">
        <v>68</v>
      </c>
      <c r="E71" s="151" t="s">
        <v>78</v>
      </c>
      <c r="F71" s="227"/>
      <c r="G71" s="227"/>
      <c r="H71" s="227"/>
      <c r="I71" s="362">
        <v>46</v>
      </c>
      <c r="J71" s="207"/>
      <c r="K71" s="228"/>
    </row>
    <row r="72" spans="1:11" x14ac:dyDescent="0.25">
      <c r="A72" s="247" t="s">
        <v>393</v>
      </c>
      <c r="B72">
        <v>166</v>
      </c>
      <c r="C72" s="62" t="b">
        <f t="shared" si="0"/>
        <v>1</v>
      </c>
      <c r="D72" s="151" t="s">
        <v>68</v>
      </c>
      <c r="E72" s="151" t="s">
        <v>79</v>
      </c>
      <c r="F72" s="227"/>
      <c r="G72" s="227"/>
      <c r="H72" s="227"/>
      <c r="I72" s="217">
        <v>166</v>
      </c>
      <c r="J72" s="207"/>
      <c r="K72" s="228"/>
    </row>
    <row r="73" spans="1:11" x14ac:dyDescent="0.25">
      <c r="A73" s="247" t="s">
        <v>394</v>
      </c>
      <c r="B73">
        <v>58</v>
      </c>
      <c r="C73" s="62" t="b">
        <f t="shared" si="0"/>
        <v>1</v>
      </c>
      <c r="D73" s="151" t="s">
        <v>68</v>
      </c>
      <c r="E73" s="151" t="s">
        <v>80</v>
      </c>
      <c r="F73" s="227"/>
      <c r="G73" s="227"/>
      <c r="H73" s="227"/>
      <c r="I73" s="217">
        <v>58</v>
      </c>
      <c r="J73" s="207"/>
      <c r="K73" s="228"/>
    </row>
    <row r="74" spans="1:11" x14ac:dyDescent="0.25">
      <c r="A74" s="247" t="s">
        <v>395</v>
      </c>
      <c r="B74">
        <v>49</v>
      </c>
      <c r="C74" s="62" t="b">
        <f t="shared" si="0"/>
        <v>1</v>
      </c>
      <c r="D74" s="151" t="s">
        <v>68</v>
      </c>
      <c r="E74" s="151" t="s">
        <v>81</v>
      </c>
      <c r="F74" s="227"/>
      <c r="G74" s="227"/>
      <c r="H74" s="227"/>
      <c r="I74" s="217">
        <v>49</v>
      </c>
      <c r="J74" s="207"/>
      <c r="K74" s="228"/>
    </row>
    <row r="75" spans="1:11" ht="15.75" thickBot="1" x14ac:dyDescent="0.3">
      <c r="A75" s="247" t="s">
        <v>330</v>
      </c>
      <c r="B75">
        <v>2001</v>
      </c>
      <c r="C75" s="62" t="b">
        <f t="shared" si="0"/>
        <v>1</v>
      </c>
      <c r="D75" s="166" t="s">
        <v>68</v>
      </c>
      <c r="E75" s="166" t="s">
        <v>82</v>
      </c>
      <c r="F75" s="231"/>
      <c r="G75" s="231"/>
      <c r="H75" s="231"/>
      <c r="I75" s="218">
        <v>2001</v>
      </c>
      <c r="J75" s="208"/>
      <c r="K75" s="232"/>
    </row>
    <row r="76" spans="1:11" ht="15.75" thickBot="1" x14ac:dyDescent="0.3">
      <c r="C76" s="62" t="b">
        <f t="shared" si="0"/>
        <v>0</v>
      </c>
      <c r="D76" s="483" t="s">
        <v>206</v>
      </c>
      <c r="E76" s="484"/>
      <c r="F76" s="171">
        <f>G76/Metas!M10</f>
        <v>2.3903703198526904</v>
      </c>
      <c r="G76" s="172">
        <f>I76/K76</f>
        <v>1.0278592375366569</v>
      </c>
      <c r="H76" s="172"/>
      <c r="I76" s="219">
        <f t="shared" ref="I76" si="5">SUM(I62:I75)</f>
        <v>3505</v>
      </c>
      <c r="J76" s="209"/>
      <c r="K76" s="196">
        <v>3410</v>
      </c>
    </row>
    <row r="77" spans="1:11" x14ac:dyDescent="0.25">
      <c r="A77" s="247" t="s">
        <v>331</v>
      </c>
      <c r="B77">
        <v>549</v>
      </c>
      <c r="C77" s="62" t="b">
        <f t="shared" si="0"/>
        <v>1</v>
      </c>
      <c r="D77" s="160" t="s">
        <v>83</v>
      </c>
      <c r="E77" s="160" t="s">
        <v>84</v>
      </c>
      <c r="F77" s="225"/>
      <c r="G77" s="225"/>
      <c r="H77" s="225"/>
      <c r="I77" s="216">
        <v>549</v>
      </c>
      <c r="J77" s="210"/>
      <c r="K77" s="226"/>
    </row>
    <row r="78" spans="1:11" x14ac:dyDescent="0.25">
      <c r="A78" s="247" t="s">
        <v>432</v>
      </c>
      <c r="B78">
        <v>259</v>
      </c>
      <c r="C78" s="62" t="b">
        <f t="shared" ref="C78:C141" si="6">IF(B78=I78,TRUE)</f>
        <v>1</v>
      </c>
      <c r="D78" s="151" t="s">
        <v>83</v>
      </c>
      <c r="E78" s="151" t="s">
        <v>85</v>
      </c>
      <c r="F78" s="227"/>
      <c r="G78" s="227"/>
      <c r="H78" s="227"/>
      <c r="I78" s="217">
        <v>259</v>
      </c>
      <c r="J78" s="207"/>
      <c r="K78" s="228"/>
    </row>
    <row r="79" spans="1:11" x14ac:dyDescent="0.25">
      <c r="A79" s="247" t="s">
        <v>433</v>
      </c>
      <c r="B79">
        <v>103</v>
      </c>
      <c r="C79" s="62" t="b">
        <f t="shared" si="6"/>
        <v>1</v>
      </c>
      <c r="D79" s="151" t="s">
        <v>83</v>
      </c>
      <c r="E79" s="151" t="s">
        <v>86</v>
      </c>
      <c r="F79" s="227"/>
      <c r="G79" s="227"/>
      <c r="H79" s="227"/>
      <c r="I79" s="217">
        <v>103</v>
      </c>
      <c r="J79" s="207"/>
      <c r="K79" s="228"/>
    </row>
    <row r="80" spans="1:11" x14ac:dyDescent="0.25">
      <c r="A80" s="247" t="s">
        <v>434</v>
      </c>
      <c r="B80">
        <v>107</v>
      </c>
      <c r="C80" s="62" t="b">
        <f t="shared" si="6"/>
        <v>1</v>
      </c>
      <c r="D80" s="151" t="s">
        <v>83</v>
      </c>
      <c r="E80" s="151" t="s">
        <v>87</v>
      </c>
      <c r="F80" s="227"/>
      <c r="G80" s="227"/>
      <c r="H80" s="227"/>
      <c r="I80" s="217">
        <v>107</v>
      </c>
      <c r="J80" s="207"/>
      <c r="K80" s="228"/>
    </row>
    <row r="81" spans="1:11" x14ac:dyDescent="0.25">
      <c r="A81" s="247" t="s">
        <v>435</v>
      </c>
      <c r="B81">
        <v>45</v>
      </c>
      <c r="C81" s="62" t="b">
        <f t="shared" si="6"/>
        <v>1</v>
      </c>
      <c r="D81" s="151" t="s">
        <v>83</v>
      </c>
      <c r="E81" s="151" t="s">
        <v>88</v>
      </c>
      <c r="F81" s="227"/>
      <c r="G81" s="227"/>
      <c r="H81" s="227"/>
      <c r="I81" s="217">
        <v>45</v>
      </c>
      <c r="J81" s="207"/>
      <c r="K81" s="228"/>
    </row>
    <row r="82" spans="1:11" x14ac:dyDescent="0.25">
      <c r="A82" s="247" t="s">
        <v>436</v>
      </c>
      <c r="B82">
        <v>142</v>
      </c>
      <c r="C82" s="62" t="b">
        <f t="shared" si="6"/>
        <v>1</v>
      </c>
      <c r="D82" s="151" t="s">
        <v>83</v>
      </c>
      <c r="E82" s="151" t="s">
        <v>89</v>
      </c>
      <c r="F82" s="227"/>
      <c r="G82" s="227"/>
      <c r="H82" s="227"/>
      <c r="I82" s="217">
        <v>142</v>
      </c>
      <c r="J82" s="207"/>
      <c r="K82" s="228"/>
    </row>
    <row r="83" spans="1:11" x14ac:dyDescent="0.25">
      <c r="A83" s="247" t="s">
        <v>396</v>
      </c>
      <c r="B83">
        <v>11</v>
      </c>
      <c r="C83" s="62" t="b">
        <f t="shared" si="6"/>
        <v>1</v>
      </c>
      <c r="D83" s="151" t="s">
        <v>83</v>
      </c>
      <c r="E83" s="151" t="s">
        <v>90</v>
      </c>
      <c r="F83" s="227"/>
      <c r="G83" s="227"/>
      <c r="H83" s="227"/>
      <c r="I83" s="217">
        <v>11</v>
      </c>
      <c r="J83" s="207"/>
      <c r="K83" s="228"/>
    </row>
    <row r="84" spans="1:11" x14ac:dyDescent="0.25">
      <c r="A84" s="247" t="s">
        <v>397</v>
      </c>
      <c r="B84">
        <v>26</v>
      </c>
      <c r="C84" s="62" t="b">
        <f t="shared" si="6"/>
        <v>1</v>
      </c>
      <c r="D84" s="151" t="s">
        <v>83</v>
      </c>
      <c r="E84" s="151" t="s">
        <v>91</v>
      </c>
      <c r="F84" s="227"/>
      <c r="G84" s="227"/>
      <c r="H84" s="227"/>
      <c r="I84" s="217">
        <v>26</v>
      </c>
      <c r="J84" s="207"/>
      <c r="K84" s="228"/>
    </row>
    <row r="85" spans="1:11" x14ac:dyDescent="0.25">
      <c r="A85" s="247" t="s">
        <v>437</v>
      </c>
      <c r="B85">
        <v>16</v>
      </c>
      <c r="C85" s="62" t="b">
        <f t="shared" si="6"/>
        <v>1</v>
      </c>
      <c r="D85" s="151" t="s">
        <v>83</v>
      </c>
      <c r="E85" s="151" t="s">
        <v>92</v>
      </c>
      <c r="F85" s="227"/>
      <c r="G85" s="227"/>
      <c r="H85" s="227"/>
      <c r="I85" s="217">
        <v>16</v>
      </c>
      <c r="J85" s="207"/>
      <c r="K85" s="228"/>
    </row>
    <row r="86" spans="1:11" ht="15.75" thickBot="1" x14ac:dyDescent="0.3">
      <c r="A86" s="247" t="s">
        <v>398</v>
      </c>
      <c r="B86">
        <v>14</v>
      </c>
      <c r="C86" s="62" t="b">
        <f t="shared" si="6"/>
        <v>1</v>
      </c>
      <c r="D86" s="166" t="s">
        <v>83</v>
      </c>
      <c r="E86" s="166" t="s">
        <v>93</v>
      </c>
      <c r="F86" s="231"/>
      <c r="G86" s="231"/>
      <c r="H86" s="231"/>
      <c r="I86" s="218">
        <v>14</v>
      </c>
      <c r="J86" s="208"/>
      <c r="K86" s="232"/>
    </row>
    <row r="87" spans="1:11" ht="15.75" thickBot="1" x14ac:dyDescent="0.3">
      <c r="C87" s="62" t="b">
        <f t="shared" si="6"/>
        <v>0</v>
      </c>
      <c r="D87" s="483" t="s">
        <v>207</v>
      </c>
      <c r="E87" s="484"/>
      <c r="F87" s="171">
        <f>G87/Metas!M11</f>
        <v>2.5520645238955098</v>
      </c>
      <c r="G87" s="172">
        <f>I87/K87</f>
        <v>0.99530516431924887</v>
      </c>
      <c r="H87" s="172"/>
      <c r="I87" s="219">
        <f t="shared" ref="I87" si="7">SUM(I77:I86)</f>
        <v>1272</v>
      </c>
      <c r="J87" s="209"/>
      <c r="K87" s="196">
        <v>1278</v>
      </c>
    </row>
    <row r="88" spans="1:11" x14ac:dyDescent="0.25">
      <c r="A88" s="247" t="s">
        <v>332</v>
      </c>
      <c r="B88">
        <v>187</v>
      </c>
      <c r="C88" s="62" t="b">
        <f t="shared" si="6"/>
        <v>1</v>
      </c>
      <c r="D88" s="160" t="s">
        <v>94</v>
      </c>
      <c r="E88" s="160" t="s">
        <v>95</v>
      </c>
      <c r="F88" s="225"/>
      <c r="G88" s="225"/>
      <c r="H88" s="225"/>
      <c r="I88" s="216">
        <v>187</v>
      </c>
      <c r="J88" s="210"/>
      <c r="K88" s="226"/>
    </row>
    <row r="89" spans="1:11" x14ac:dyDescent="0.25">
      <c r="A89" s="247" t="s">
        <v>399</v>
      </c>
      <c r="B89">
        <v>165</v>
      </c>
      <c r="C89" s="62" t="b">
        <f t="shared" si="6"/>
        <v>1</v>
      </c>
      <c r="D89" s="151" t="s">
        <v>94</v>
      </c>
      <c r="E89" s="151" t="s">
        <v>96</v>
      </c>
      <c r="F89" s="227"/>
      <c r="G89" s="227"/>
      <c r="H89" s="227"/>
      <c r="I89" s="217">
        <v>165</v>
      </c>
      <c r="J89" s="207"/>
      <c r="K89" s="228"/>
    </row>
    <row r="90" spans="1:11" x14ac:dyDescent="0.25">
      <c r="A90" s="247" t="s">
        <v>333</v>
      </c>
      <c r="B90">
        <v>506</v>
      </c>
      <c r="C90" s="62" t="b">
        <f t="shared" si="6"/>
        <v>1</v>
      </c>
      <c r="D90" s="151" t="s">
        <v>94</v>
      </c>
      <c r="E90" s="151" t="s">
        <v>97</v>
      </c>
      <c r="F90" s="227"/>
      <c r="G90" s="227"/>
      <c r="H90" s="227"/>
      <c r="I90" s="217">
        <v>506</v>
      </c>
      <c r="J90" s="207"/>
      <c r="K90" s="228"/>
    </row>
    <row r="91" spans="1:11" x14ac:dyDescent="0.25">
      <c r="A91" s="247" t="s">
        <v>400</v>
      </c>
      <c r="B91">
        <v>55</v>
      </c>
      <c r="C91" s="62" t="b">
        <f t="shared" si="6"/>
        <v>1</v>
      </c>
      <c r="D91" s="151" t="s">
        <v>94</v>
      </c>
      <c r="E91" s="151" t="s">
        <v>98</v>
      </c>
      <c r="F91" s="227"/>
      <c r="G91" s="227"/>
      <c r="H91" s="227"/>
      <c r="I91" s="217">
        <v>55</v>
      </c>
      <c r="J91" s="207"/>
      <c r="K91" s="228"/>
    </row>
    <row r="92" spans="1:11" ht="15.75" thickBot="1" x14ac:dyDescent="0.3">
      <c r="A92" s="247" t="s">
        <v>334</v>
      </c>
      <c r="B92">
        <v>119</v>
      </c>
      <c r="C92" s="62" t="b">
        <f t="shared" si="6"/>
        <v>1</v>
      </c>
      <c r="D92" s="166" t="s">
        <v>94</v>
      </c>
      <c r="E92" s="166" t="s">
        <v>99</v>
      </c>
      <c r="F92" s="231"/>
      <c r="G92" s="231"/>
      <c r="H92" s="231"/>
      <c r="I92" s="218">
        <v>119</v>
      </c>
      <c r="J92" s="208"/>
      <c r="K92" s="232"/>
    </row>
    <row r="93" spans="1:11" ht="15.75" thickBot="1" x14ac:dyDescent="0.3">
      <c r="C93" s="62" t="b">
        <f t="shared" si="6"/>
        <v>0</v>
      </c>
      <c r="D93" s="483" t="s">
        <v>208</v>
      </c>
      <c r="E93" s="484"/>
      <c r="F93" s="171">
        <f>G93/Metas!M12</f>
        <v>2.7149321266968327</v>
      </c>
      <c r="G93" s="172">
        <f>I93/K93</f>
        <v>1.1674208144796381</v>
      </c>
      <c r="H93" s="172"/>
      <c r="I93" s="219">
        <f t="shared" ref="I93" si="8">SUM(I88:I92)</f>
        <v>1032</v>
      </c>
      <c r="J93" s="209"/>
      <c r="K93" s="196">
        <v>884</v>
      </c>
    </row>
    <row r="94" spans="1:11" x14ac:dyDescent="0.25">
      <c r="A94" s="247" t="s">
        <v>335</v>
      </c>
      <c r="B94">
        <v>82</v>
      </c>
      <c r="C94" s="62" t="b">
        <f t="shared" si="6"/>
        <v>1</v>
      </c>
      <c r="D94" s="160" t="s">
        <v>100</v>
      </c>
      <c r="E94" s="160" t="s">
        <v>101</v>
      </c>
      <c r="F94" s="225"/>
      <c r="G94" s="225"/>
      <c r="H94" s="225"/>
      <c r="I94" s="216">
        <v>82</v>
      </c>
      <c r="J94" s="210"/>
      <c r="K94" s="226"/>
    </row>
    <row r="95" spans="1:11" x14ac:dyDescent="0.25">
      <c r="A95" s="247" t="s">
        <v>336</v>
      </c>
      <c r="B95">
        <v>243</v>
      </c>
      <c r="C95" s="62" t="b">
        <f t="shared" si="6"/>
        <v>1</v>
      </c>
      <c r="D95" s="151" t="s">
        <v>100</v>
      </c>
      <c r="E95" s="151" t="s">
        <v>102</v>
      </c>
      <c r="F95" s="227"/>
      <c r="G95" s="227"/>
      <c r="H95" s="227"/>
      <c r="I95" s="217">
        <v>243</v>
      </c>
      <c r="J95" s="207"/>
      <c r="K95" s="228"/>
    </row>
    <row r="96" spans="1:11" x14ac:dyDescent="0.25">
      <c r="A96" s="247" t="s">
        <v>401</v>
      </c>
      <c r="B96">
        <v>51</v>
      </c>
      <c r="C96" s="62" t="b">
        <f t="shared" si="6"/>
        <v>1</v>
      </c>
      <c r="D96" s="151" t="s">
        <v>100</v>
      </c>
      <c r="E96" s="151" t="s">
        <v>103</v>
      </c>
      <c r="F96" s="227"/>
      <c r="G96" s="227"/>
      <c r="H96" s="227"/>
      <c r="I96" s="217">
        <v>51</v>
      </c>
      <c r="J96" s="207"/>
      <c r="K96" s="228"/>
    </row>
    <row r="97" spans="1:11" x14ac:dyDescent="0.25">
      <c r="A97" s="247" t="s">
        <v>402</v>
      </c>
      <c r="B97">
        <v>201</v>
      </c>
      <c r="C97" s="62" t="b">
        <f t="shared" si="6"/>
        <v>1</v>
      </c>
      <c r="D97" s="151" t="s">
        <v>100</v>
      </c>
      <c r="E97" s="151" t="s">
        <v>358</v>
      </c>
      <c r="F97" s="227"/>
      <c r="G97" s="227"/>
      <c r="H97" s="227"/>
      <c r="I97" s="362">
        <v>201</v>
      </c>
      <c r="J97" s="207"/>
      <c r="K97" s="228"/>
    </row>
    <row r="98" spans="1:11" x14ac:dyDescent="0.25">
      <c r="A98" s="247" t="s">
        <v>337</v>
      </c>
      <c r="B98">
        <v>124</v>
      </c>
      <c r="C98" s="62" t="b">
        <f t="shared" si="6"/>
        <v>1</v>
      </c>
      <c r="D98" s="151" t="s">
        <v>100</v>
      </c>
      <c r="E98" s="151" t="s">
        <v>104</v>
      </c>
      <c r="F98" s="227"/>
      <c r="G98" s="227"/>
      <c r="H98" s="227"/>
      <c r="I98" s="217">
        <v>124</v>
      </c>
      <c r="J98" s="207"/>
      <c r="K98" s="228"/>
    </row>
    <row r="99" spans="1:11" x14ac:dyDescent="0.25">
      <c r="A99" s="247" t="s">
        <v>403</v>
      </c>
      <c r="B99">
        <v>71</v>
      </c>
      <c r="C99" s="62" t="b">
        <f t="shared" si="6"/>
        <v>1</v>
      </c>
      <c r="D99" s="151" t="s">
        <v>100</v>
      </c>
      <c r="E99" s="151" t="s">
        <v>105</v>
      </c>
      <c r="F99" s="227"/>
      <c r="G99" s="227"/>
      <c r="H99" s="227"/>
      <c r="I99" s="217">
        <v>71</v>
      </c>
      <c r="J99" s="207"/>
      <c r="K99" s="228"/>
    </row>
    <row r="100" spans="1:11" x14ac:dyDescent="0.25">
      <c r="A100" s="247" t="s">
        <v>338</v>
      </c>
      <c r="B100">
        <v>333</v>
      </c>
      <c r="C100" s="62" t="b">
        <f t="shared" si="6"/>
        <v>1</v>
      </c>
      <c r="D100" s="151" t="s">
        <v>100</v>
      </c>
      <c r="E100" s="151" t="s">
        <v>106</v>
      </c>
      <c r="F100" s="227"/>
      <c r="G100" s="227"/>
      <c r="H100" s="227"/>
      <c r="I100" s="217">
        <v>333</v>
      </c>
      <c r="J100" s="207"/>
      <c r="K100" s="228"/>
    </row>
    <row r="101" spans="1:11" x14ac:dyDescent="0.25">
      <c r="A101" s="247" t="s">
        <v>339</v>
      </c>
      <c r="B101">
        <v>302</v>
      </c>
      <c r="C101" s="62" t="b">
        <f t="shared" si="6"/>
        <v>1</v>
      </c>
      <c r="D101" s="151" t="s">
        <v>100</v>
      </c>
      <c r="E101" s="151" t="s">
        <v>107</v>
      </c>
      <c r="F101" s="227"/>
      <c r="G101" s="227"/>
      <c r="H101" s="227"/>
      <c r="I101" s="217">
        <v>302</v>
      </c>
      <c r="J101" s="207"/>
      <c r="K101" s="228"/>
    </row>
    <row r="102" spans="1:11" x14ac:dyDescent="0.25">
      <c r="A102" s="247" t="s">
        <v>404</v>
      </c>
      <c r="B102">
        <v>88</v>
      </c>
      <c r="C102" s="62" t="b">
        <f t="shared" si="6"/>
        <v>1</v>
      </c>
      <c r="D102" s="151" t="s">
        <v>100</v>
      </c>
      <c r="E102" s="151" t="s">
        <v>108</v>
      </c>
      <c r="F102" s="227"/>
      <c r="G102" s="227"/>
      <c r="H102" s="227"/>
      <c r="I102" s="217">
        <v>88</v>
      </c>
      <c r="J102" s="207"/>
      <c r="K102" s="228"/>
    </row>
    <row r="103" spans="1:11" ht="15.75" thickBot="1" x14ac:dyDescent="0.3">
      <c r="A103" s="247" t="s">
        <v>340</v>
      </c>
      <c r="B103">
        <v>232</v>
      </c>
      <c r="C103" s="62" t="b">
        <f t="shared" si="6"/>
        <v>1</v>
      </c>
      <c r="D103" s="166" t="s">
        <v>100</v>
      </c>
      <c r="E103" s="166" t="s">
        <v>109</v>
      </c>
      <c r="F103" s="231"/>
      <c r="G103" s="231"/>
      <c r="H103" s="231"/>
      <c r="I103" s="218">
        <v>232</v>
      </c>
      <c r="J103" s="208"/>
      <c r="K103" s="232"/>
    </row>
    <row r="104" spans="1:11" ht="15.75" thickBot="1" x14ac:dyDescent="0.3">
      <c r="C104" s="62" t="b">
        <f t="shared" si="6"/>
        <v>0</v>
      </c>
      <c r="D104" s="483" t="s">
        <v>209</v>
      </c>
      <c r="E104" s="484"/>
      <c r="F104" s="171">
        <f>G104/Metas!M13</f>
        <v>2.5307366539177329</v>
      </c>
      <c r="G104" s="172">
        <f>I104/K104</f>
        <v>1.0882167611846252</v>
      </c>
      <c r="H104" s="172"/>
      <c r="I104" s="219">
        <f t="shared" ref="I104" si="9">SUM(I94:I103)</f>
        <v>1727</v>
      </c>
      <c r="J104" s="209"/>
      <c r="K104" s="196">
        <v>1587</v>
      </c>
    </row>
    <row r="105" spans="1:11" x14ac:dyDescent="0.25">
      <c r="A105" s="247" t="s">
        <v>366</v>
      </c>
      <c r="B105">
        <v>632</v>
      </c>
      <c r="C105" s="62" t="b">
        <f t="shared" si="6"/>
        <v>1</v>
      </c>
      <c r="D105" s="160" t="s">
        <v>110</v>
      </c>
      <c r="E105" s="160" t="s">
        <v>111</v>
      </c>
      <c r="F105" s="225"/>
      <c r="G105" s="225"/>
      <c r="H105" s="225"/>
      <c r="I105" s="216">
        <v>632</v>
      </c>
      <c r="J105" s="210"/>
      <c r="K105" s="226"/>
    </row>
    <row r="106" spans="1:11" x14ac:dyDescent="0.25">
      <c r="A106" s="247" t="s">
        <v>341</v>
      </c>
      <c r="B106">
        <v>1634</v>
      </c>
      <c r="C106" s="62" t="b">
        <f t="shared" si="6"/>
        <v>1</v>
      </c>
      <c r="D106" s="151" t="s">
        <v>110</v>
      </c>
      <c r="E106" s="151" t="s">
        <v>112</v>
      </c>
      <c r="F106" s="227"/>
      <c r="G106" s="227"/>
      <c r="H106" s="227"/>
      <c r="I106" s="217">
        <v>1634</v>
      </c>
      <c r="J106" s="207"/>
      <c r="K106" s="228"/>
    </row>
    <row r="107" spans="1:11" x14ac:dyDescent="0.25">
      <c r="A107" s="247" t="s">
        <v>342</v>
      </c>
      <c r="B107">
        <v>1703</v>
      </c>
      <c r="C107" s="62" t="b">
        <f t="shared" si="6"/>
        <v>1</v>
      </c>
      <c r="D107" s="151" t="s">
        <v>110</v>
      </c>
      <c r="E107" s="151" t="s">
        <v>113</v>
      </c>
      <c r="F107" s="227"/>
      <c r="G107" s="227"/>
      <c r="H107" s="227"/>
      <c r="I107" s="362">
        <v>1703</v>
      </c>
      <c r="J107" s="207"/>
      <c r="K107" s="228"/>
    </row>
    <row r="108" spans="1:11" x14ac:dyDescent="0.25">
      <c r="A108" s="247" t="s">
        <v>343</v>
      </c>
      <c r="B108">
        <v>468</v>
      </c>
      <c r="C108" s="62" t="b">
        <f t="shared" si="6"/>
        <v>1</v>
      </c>
      <c r="D108" s="151" t="s">
        <v>110</v>
      </c>
      <c r="E108" s="151" t="s">
        <v>114</v>
      </c>
      <c r="F108" s="227"/>
      <c r="G108" s="227"/>
      <c r="H108" s="227"/>
      <c r="I108" s="217">
        <v>468</v>
      </c>
      <c r="J108" s="207"/>
      <c r="K108" s="228"/>
    </row>
    <row r="109" spans="1:11" x14ac:dyDescent="0.25">
      <c r="A109" s="247" t="s">
        <v>438</v>
      </c>
      <c r="B109">
        <v>229</v>
      </c>
      <c r="C109" s="62" t="b">
        <f t="shared" si="6"/>
        <v>1</v>
      </c>
      <c r="D109" s="151" t="s">
        <v>110</v>
      </c>
      <c r="E109" s="151" t="s">
        <v>115</v>
      </c>
      <c r="F109" s="227"/>
      <c r="G109" s="227"/>
      <c r="H109" s="227"/>
      <c r="I109" s="217">
        <v>229</v>
      </c>
      <c r="J109" s="207"/>
      <c r="K109" s="228"/>
    </row>
    <row r="110" spans="1:11" x14ac:dyDescent="0.25">
      <c r="A110" s="247" t="s">
        <v>405</v>
      </c>
      <c r="B110">
        <v>152</v>
      </c>
      <c r="C110" s="62" t="b">
        <f t="shared" si="6"/>
        <v>1</v>
      </c>
      <c r="D110" s="151" t="s">
        <v>110</v>
      </c>
      <c r="E110" s="151" t="s">
        <v>116</v>
      </c>
      <c r="F110" s="227"/>
      <c r="G110" s="227"/>
      <c r="H110" s="227"/>
      <c r="I110" s="217">
        <v>152</v>
      </c>
      <c r="J110" s="207"/>
      <c r="K110" s="228"/>
    </row>
    <row r="111" spans="1:11" x14ac:dyDescent="0.25">
      <c r="A111" s="247" t="s">
        <v>406</v>
      </c>
      <c r="B111">
        <v>65</v>
      </c>
      <c r="C111" s="62" t="b">
        <f t="shared" si="6"/>
        <v>1</v>
      </c>
      <c r="D111" s="151" t="s">
        <v>110</v>
      </c>
      <c r="E111" s="151" t="s">
        <v>117</v>
      </c>
      <c r="F111" s="227"/>
      <c r="G111" s="227"/>
      <c r="H111" s="227"/>
      <c r="I111" s="217">
        <v>65</v>
      </c>
      <c r="J111" s="207"/>
      <c r="K111" s="228"/>
    </row>
    <row r="112" spans="1:11" x14ac:dyDescent="0.25">
      <c r="A112" s="247" t="s">
        <v>439</v>
      </c>
      <c r="B112">
        <v>54</v>
      </c>
      <c r="C112" s="62" t="b">
        <f t="shared" si="6"/>
        <v>1</v>
      </c>
      <c r="D112" s="151" t="s">
        <v>110</v>
      </c>
      <c r="E112" s="151" t="s">
        <v>118</v>
      </c>
      <c r="F112" s="227"/>
      <c r="G112" s="227"/>
      <c r="H112" s="227"/>
      <c r="I112" s="362">
        <v>54</v>
      </c>
      <c r="J112" s="207"/>
      <c r="K112" s="228"/>
    </row>
    <row r="113" spans="1:11" x14ac:dyDescent="0.25">
      <c r="A113" s="247" t="s">
        <v>407</v>
      </c>
      <c r="B113">
        <v>39</v>
      </c>
      <c r="C113" s="62" t="b">
        <f t="shared" si="6"/>
        <v>1</v>
      </c>
      <c r="D113" s="151" t="s">
        <v>110</v>
      </c>
      <c r="E113" s="151" t="s">
        <v>119</v>
      </c>
      <c r="F113" s="227"/>
      <c r="G113" s="227"/>
      <c r="H113" s="227"/>
      <c r="I113" s="217">
        <v>39</v>
      </c>
      <c r="J113" s="207"/>
      <c r="K113" s="228"/>
    </row>
    <row r="114" spans="1:11" x14ac:dyDescent="0.25">
      <c r="A114" s="247" t="s">
        <v>408</v>
      </c>
      <c r="B114">
        <v>98</v>
      </c>
      <c r="C114" s="62" t="b">
        <f t="shared" si="6"/>
        <v>1</v>
      </c>
      <c r="D114" s="151" t="s">
        <v>110</v>
      </c>
      <c r="E114" s="151" t="s">
        <v>120</v>
      </c>
      <c r="F114" s="227"/>
      <c r="G114" s="227"/>
      <c r="H114" s="227"/>
      <c r="I114" s="217">
        <v>98</v>
      </c>
      <c r="J114" s="207"/>
      <c r="K114" s="228"/>
    </row>
    <row r="115" spans="1:11" x14ac:dyDescent="0.25">
      <c r="A115" s="247" t="s">
        <v>409</v>
      </c>
      <c r="B115">
        <v>36</v>
      </c>
      <c r="C115" s="62" t="b">
        <f t="shared" si="6"/>
        <v>1</v>
      </c>
      <c r="D115" s="151" t="s">
        <v>110</v>
      </c>
      <c r="E115" s="151" t="s">
        <v>121</v>
      </c>
      <c r="F115" s="227"/>
      <c r="G115" s="227"/>
      <c r="H115" s="227"/>
      <c r="I115" s="217">
        <v>36</v>
      </c>
      <c r="J115" s="207"/>
      <c r="K115" s="228"/>
    </row>
    <row r="116" spans="1:11" x14ac:dyDescent="0.25">
      <c r="A116" s="247" t="s">
        <v>344</v>
      </c>
      <c r="B116">
        <v>121</v>
      </c>
      <c r="C116" s="62" t="b">
        <f t="shared" si="6"/>
        <v>1</v>
      </c>
      <c r="D116" s="151" t="s">
        <v>110</v>
      </c>
      <c r="E116" s="151" t="s">
        <v>122</v>
      </c>
      <c r="F116" s="227"/>
      <c r="G116" s="227"/>
      <c r="H116" s="227"/>
      <c r="I116" s="217">
        <v>121</v>
      </c>
      <c r="J116" s="207"/>
      <c r="K116" s="228"/>
    </row>
    <row r="117" spans="1:11" x14ac:dyDescent="0.25">
      <c r="A117" s="247" t="s">
        <v>410</v>
      </c>
      <c r="B117">
        <v>145</v>
      </c>
      <c r="C117" s="62" t="b">
        <f t="shared" si="6"/>
        <v>1</v>
      </c>
      <c r="D117" s="151" t="s">
        <v>110</v>
      </c>
      <c r="E117" s="151" t="s">
        <v>123</v>
      </c>
      <c r="F117" s="227"/>
      <c r="G117" s="227"/>
      <c r="H117" s="227"/>
      <c r="I117" s="217">
        <v>145</v>
      </c>
      <c r="J117" s="207"/>
      <c r="K117" s="228"/>
    </row>
    <row r="118" spans="1:11" x14ac:dyDescent="0.25">
      <c r="A118" s="247" t="s">
        <v>345</v>
      </c>
      <c r="B118">
        <v>314</v>
      </c>
      <c r="C118" s="62" t="b">
        <f t="shared" si="6"/>
        <v>1</v>
      </c>
      <c r="D118" s="151" t="s">
        <v>110</v>
      </c>
      <c r="E118" s="151" t="s">
        <v>124</v>
      </c>
      <c r="F118" s="227"/>
      <c r="G118" s="227"/>
      <c r="H118" s="227"/>
      <c r="I118" s="217">
        <v>314</v>
      </c>
      <c r="J118" s="207"/>
      <c r="K118" s="228"/>
    </row>
    <row r="119" spans="1:11" x14ac:dyDescent="0.25">
      <c r="A119" s="247" t="s">
        <v>440</v>
      </c>
      <c r="B119">
        <v>457</v>
      </c>
      <c r="C119" s="62" t="b">
        <f t="shared" si="6"/>
        <v>1</v>
      </c>
      <c r="D119" s="151" t="s">
        <v>110</v>
      </c>
      <c r="E119" s="151" t="s">
        <v>125</v>
      </c>
      <c r="F119" s="227"/>
      <c r="G119" s="227"/>
      <c r="H119" s="227"/>
      <c r="I119" s="217">
        <v>457</v>
      </c>
      <c r="J119" s="207"/>
      <c r="K119" s="228"/>
    </row>
    <row r="120" spans="1:11" x14ac:dyDescent="0.25">
      <c r="A120" s="247" t="s">
        <v>346</v>
      </c>
      <c r="B120">
        <v>293</v>
      </c>
      <c r="C120" s="62" t="b">
        <f t="shared" si="6"/>
        <v>1</v>
      </c>
      <c r="D120" s="151" t="s">
        <v>110</v>
      </c>
      <c r="E120" s="151" t="s">
        <v>126</v>
      </c>
      <c r="F120" s="227"/>
      <c r="G120" s="227"/>
      <c r="H120" s="227"/>
      <c r="I120" s="217">
        <v>293</v>
      </c>
      <c r="J120" s="207"/>
      <c r="K120" s="228"/>
    </row>
    <row r="121" spans="1:11" x14ac:dyDescent="0.25">
      <c r="A121" s="247" t="s">
        <v>367</v>
      </c>
      <c r="B121">
        <v>348</v>
      </c>
      <c r="C121" s="62" t="b">
        <f t="shared" si="6"/>
        <v>1</v>
      </c>
      <c r="D121" s="151" t="s">
        <v>110</v>
      </c>
      <c r="E121" s="151" t="s">
        <v>127</v>
      </c>
      <c r="F121" s="227"/>
      <c r="G121" s="227"/>
      <c r="H121" s="227"/>
      <c r="I121" s="362">
        <v>348</v>
      </c>
      <c r="J121" s="207"/>
      <c r="K121" s="228"/>
    </row>
    <row r="122" spans="1:11" ht="15.75" thickBot="1" x14ac:dyDescent="0.3">
      <c r="A122" s="247" t="s">
        <v>347</v>
      </c>
      <c r="B122">
        <v>832</v>
      </c>
      <c r="C122" s="62" t="b">
        <f t="shared" si="6"/>
        <v>1</v>
      </c>
      <c r="D122" s="166" t="s">
        <v>110</v>
      </c>
      <c r="E122" s="166" t="s">
        <v>225</v>
      </c>
      <c r="F122" s="231"/>
      <c r="G122" s="231"/>
      <c r="H122" s="231"/>
      <c r="I122" s="218">
        <v>832</v>
      </c>
      <c r="J122" s="208"/>
      <c r="K122" s="232"/>
    </row>
    <row r="123" spans="1:11" ht="15.75" thickBot="1" x14ac:dyDescent="0.3">
      <c r="C123" s="62" t="b">
        <f t="shared" si="6"/>
        <v>0</v>
      </c>
      <c r="D123" s="483" t="s">
        <v>210</v>
      </c>
      <c r="E123" s="484"/>
      <c r="F123" s="171">
        <f>G123/Metas!M14</f>
        <v>2.0664686978806492</v>
      </c>
      <c r="G123" s="172">
        <f>I123/K123</f>
        <v>0.64060529634300123</v>
      </c>
      <c r="H123" s="172"/>
      <c r="I123" s="219">
        <f t="shared" ref="I123" si="10">SUM(I105:I122)</f>
        <v>7620</v>
      </c>
      <c r="J123" s="209"/>
      <c r="K123" s="196">
        <v>11895</v>
      </c>
    </row>
    <row r="124" spans="1:11" x14ac:dyDescent="0.25">
      <c r="A124" s="247" t="s">
        <v>411</v>
      </c>
      <c r="B124">
        <v>19</v>
      </c>
      <c r="C124" s="62" t="b">
        <f t="shared" si="6"/>
        <v>1</v>
      </c>
      <c r="D124" s="160" t="s">
        <v>128</v>
      </c>
      <c r="E124" s="160" t="s">
        <v>129</v>
      </c>
      <c r="F124" s="225"/>
      <c r="G124" s="225"/>
      <c r="H124" s="225"/>
      <c r="I124" s="361">
        <v>19</v>
      </c>
      <c r="J124" s="210"/>
      <c r="K124" s="226"/>
    </row>
    <row r="125" spans="1:11" x14ac:dyDescent="0.25">
      <c r="A125" s="247" t="s">
        <v>441</v>
      </c>
      <c r="B125">
        <v>83</v>
      </c>
      <c r="C125" s="62" t="b">
        <f t="shared" si="6"/>
        <v>1</v>
      </c>
      <c r="D125" s="151" t="s">
        <v>128</v>
      </c>
      <c r="E125" s="151" t="s">
        <v>130</v>
      </c>
      <c r="F125" s="227"/>
      <c r="G125" s="227"/>
      <c r="H125" s="227"/>
      <c r="I125" s="217">
        <v>83</v>
      </c>
      <c r="J125" s="207"/>
      <c r="K125" s="228"/>
    </row>
    <row r="126" spans="1:11" x14ac:dyDescent="0.25">
      <c r="A126" s="247" t="s">
        <v>412</v>
      </c>
      <c r="B126">
        <v>98</v>
      </c>
      <c r="C126" s="62" t="b">
        <f t="shared" si="6"/>
        <v>1</v>
      </c>
      <c r="D126" s="151" t="s">
        <v>128</v>
      </c>
      <c r="E126" s="151" t="s">
        <v>131</v>
      </c>
      <c r="F126" s="227"/>
      <c r="G126" s="227"/>
      <c r="H126" s="227"/>
      <c r="I126" s="217">
        <v>98</v>
      </c>
      <c r="J126" s="207"/>
      <c r="K126" s="228"/>
    </row>
    <row r="127" spans="1:11" x14ac:dyDescent="0.25">
      <c r="A127" s="247" t="s">
        <v>373</v>
      </c>
      <c r="B127">
        <v>47</v>
      </c>
      <c r="C127" s="62" t="b">
        <f t="shared" si="6"/>
        <v>1</v>
      </c>
      <c r="D127" s="151" t="s">
        <v>128</v>
      </c>
      <c r="E127" s="151" t="s">
        <v>132</v>
      </c>
      <c r="F127" s="227"/>
      <c r="G127" s="227"/>
      <c r="H127" s="227"/>
      <c r="I127" s="217">
        <v>47</v>
      </c>
      <c r="J127" s="207"/>
      <c r="K127" s="228"/>
    </row>
    <row r="128" spans="1:11" x14ac:dyDescent="0.25">
      <c r="A128" s="247" t="s">
        <v>348</v>
      </c>
      <c r="B128">
        <v>124</v>
      </c>
      <c r="C128" s="62" t="b">
        <f t="shared" si="6"/>
        <v>1</v>
      </c>
      <c r="D128" s="151" t="s">
        <v>128</v>
      </c>
      <c r="E128" s="151" t="s">
        <v>133</v>
      </c>
      <c r="F128" s="227"/>
      <c r="G128" s="227"/>
      <c r="H128" s="227"/>
      <c r="I128" s="217">
        <v>124</v>
      </c>
      <c r="J128" s="207"/>
      <c r="K128" s="228"/>
    </row>
    <row r="129" spans="1:11" x14ac:dyDescent="0.25">
      <c r="A129" s="247" t="s">
        <v>374</v>
      </c>
      <c r="B129">
        <v>35</v>
      </c>
      <c r="C129" s="62" t="b">
        <f t="shared" si="6"/>
        <v>1</v>
      </c>
      <c r="D129" s="151" t="s">
        <v>128</v>
      </c>
      <c r="E129" s="151" t="s">
        <v>134</v>
      </c>
      <c r="F129" s="227"/>
      <c r="G129" s="227"/>
      <c r="H129" s="227"/>
      <c r="I129" s="217">
        <v>35</v>
      </c>
      <c r="J129" s="207"/>
      <c r="K129" s="228"/>
    </row>
    <row r="130" spans="1:11" x14ac:dyDescent="0.25">
      <c r="A130" s="247" t="s">
        <v>375</v>
      </c>
      <c r="B130">
        <v>45</v>
      </c>
      <c r="C130" s="62" t="b">
        <f t="shared" si="6"/>
        <v>1</v>
      </c>
      <c r="D130" s="151" t="s">
        <v>128</v>
      </c>
      <c r="E130" s="151" t="s">
        <v>135</v>
      </c>
      <c r="F130" s="227"/>
      <c r="G130" s="227"/>
      <c r="H130" s="227"/>
      <c r="I130" s="217">
        <v>45</v>
      </c>
      <c r="J130" s="207"/>
      <c r="K130" s="228"/>
    </row>
    <row r="131" spans="1:11" x14ac:dyDescent="0.25">
      <c r="A131" s="247" t="s">
        <v>368</v>
      </c>
      <c r="B131">
        <v>112</v>
      </c>
      <c r="C131" s="62" t="b">
        <f t="shared" si="6"/>
        <v>1</v>
      </c>
      <c r="D131" s="151" t="s">
        <v>128</v>
      </c>
      <c r="E131" s="151" t="s">
        <v>136</v>
      </c>
      <c r="F131" s="227"/>
      <c r="G131" s="227"/>
      <c r="H131" s="227"/>
      <c r="I131" s="362">
        <v>112</v>
      </c>
      <c r="J131" s="207"/>
      <c r="K131" s="228"/>
    </row>
    <row r="132" spans="1:11" x14ac:dyDescent="0.25">
      <c r="A132" s="247" t="s">
        <v>413</v>
      </c>
      <c r="B132">
        <v>70</v>
      </c>
      <c r="C132" s="62" t="b">
        <f t="shared" si="6"/>
        <v>1</v>
      </c>
      <c r="D132" s="151" t="s">
        <v>128</v>
      </c>
      <c r="E132" s="151" t="s">
        <v>137</v>
      </c>
      <c r="F132" s="227"/>
      <c r="G132" s="227"/>
      <c r="H132" s="227"/>
      <c r="I132" s="217">
        <v>70</v>
      </c>
      <c r="J132" s="207"/>
      <c r="K132" s="228"/>
    </row>
    <row r="133" spans="1:11" x14ac:dyDescent="0.25">
      <c r="A133" s="247" t="s">
        <v>414</v>
      </c>
      <c r="B133">
        <v>74</v>
      </c>
      <c r="C133" s="62" t="b">
        <f t="shared" si="6"/>
        <v>1</v>
      </c>
      <c r="D133" s="151" t="s">
        <v>128</v>
      </c>
      <c r="E133" s="151" t="s">
        <v>138</v>
      </c>
      <c r="F133" s="227"/>
      <c r="G133" s="227"/>
      <c r="H133" s="227"/>
      <c r="I133" s="217">
        <v>74</v>
      </c>
      <c r="J133" s="207"/>
      <c r="K133" s="228"/>
    </row>
    <row r="134" spans="1:11" x14ac:dyDescent="0.25">
      <c r="A134" s="247" t="s">
        <v>349</v>
      </c>
      <c r="B134">
        <v>17</v>
      </c>
      <c r="C134" s="62" t="b">
        <f t="shared" si="6"/>
        <v>1</v>
      </c>
      <c r="D134" s="151" t="s">
        <v>128</v>
      </c>
      <c r="E134" s="151" t="s">
        <v>139</v>
      </c>
      <c r="F134" s="227"/>
      <c r="G134" s="227"/>
      <c r="H134" s="227"/>
      <c r="I134" s="217">
        <v>17</v>
      </c>
      <c r="J134" s="207"/>
      <c r="K134" s="228"/>
    </row>
    <row r="135" spans="1:11" ht="15.75" thickBot="1" x14ac:dyDescent="0.3">
      <c r="A135" s="247" t="s">
        <v>415</v>
      </c>
      <c r="B135">
        <v>40</v>
      </c>
      <c r="C135" s="62" t="b">
        <f t="shared" si="6"/>
        <v>1</v>
      </c>
      <c r="D135" s="166" t="s">
        <v>128</v>
      </c>
      <c r="E135" s="166" t="s">
        <v>140</v>
      </c>
      <c r="F135" s="231"/>
      <c r="G135" s="231"/>
      <c r="H135" s="231"/>
      <c r="I135" s="218">
        <v>40</v>
      </c>
      <c r="J135" s="208"/>
      <c r="K135" s="232"/>
    </row>
    <row r="136" spans="1:11" ht="15.75" thickBot="1" x14ac:dyDescent="0.3">
      <c r="C136" s="62" t="b">
        <f t="shared" si="6"/>
        <v>0</v>
      </c>
      <c r="D136" s="483" t="s">
        <v>211</v>
      </c>
      <c r="E136" s="484"/>
      <c r="F136" s="171">
        <f>G136/Metas!M15</f>
        <v>2.2517610303869846</v>
      </c>
      <c r="G136" s="172">
        <f>I136/K136</f>
        <v>0.83315158124318434</v>
      </c>
      <c r="H136" s="172"/>
      <c r="I136" s="219">
        <f t="shared" ref="I136" si="11">SUM(I124:I135)</f>
        <v>764</v>
      </c>
      <c r="J136" s="209"/>
      <c r="K136" s="196">
        <v>917</v>
      </c>
    </row>
    <row r="137" spans="1:11" x14ac:dyDescent="0.25">
      <c r="A137" s="247" t="s">
        <v>350</v>
      </c>
      <c r="B137">
        <v>884</v>
      </c>
      <c r="C137" s="62" t="b">
        <f t="shared" si="6"/>
        <v>1</v>
      </c>
      <c r="D137" s="160" t="s">
        <v>141</v>
      </c>
      <c r="E137" s="160" t="s">
        <v>142</v>
      </c>
      <c r="F137" s="225"/>
      <c r="G137" s="225"/>
      <c r="H137" s="225"/>
      <c r="I137" s="361">
        <v>884</v>
      </c>
      <c r="J137" s="210"/>
      <c r="K137" s="226"/>
    </row>
    <row r="138" spans="1:11" x14ac:dyDescent="0.25">
      <c r="A138" s="247" t="s">
        <v>351</v>
      </c>
      <c r="B138">
        <v>514</v>
      </c>
      <c r="C138" s="62" t="b">
        <f t="shared" si="6"/>
        <v>1</v>
      </c>
      <c r="D138" s="151" t="s">
        <v>141</v>
      </c>
      <c r="E138" s="151" t="s">
        <v>143</v>
      </c>
      <c r="F138" s="227"/>
      <c r="G138" s="227"/>
      <c r="H138" s="227"/>
      <c r="I138" s="362">
        <v>514</v>
      </c>
      <c r="J138" s="207"/>
      <c r="K138" s="228"/>
    </row>
    <row r="139" spans="1:11" x14ac:dyDescent="0.25">
      <c r="A139" s="247" t="s">
        <v>352</v>
      </c>
      <c r="B139">
        <v>316</v>
      </c>
      <c r="C139" s="62" t="b">
        <f t="shared" si="6"/>
        <v>1</v>
      </c>
      <c r="D139" s="151" t="s">
        <v>141</v>
      </c>
      <c r="E139" s="151" t="s">
        <v>144</v>
      </c>
      <c r="F139" s="227"/>
      <c r="G139" s="227"/>
      <c r="H139" s="227"/>
      <c r="I139" s="362">
        <v>316</v>
      </c>
      <c r="J139" s="207"/>
      <c r="K139" s="228"/>
    </row>
    <row r="140" spans="1:11" x14ac:dyDescent="0.25">
      <c r="A140" s="247" t="s">
        <v>353</v>
      </c>
      <c r="B140">
        <v>621</v>
      </c>
      <c r="C140" s="62" t="b">
        <f t="shared" si="6"/>
        <v>1</v>
      </c>
      <c r="D140" s="151" t="s">
        <v>141</v>
      </c>
      <c r="E140" s="151" t="s">
        <v>145</v>
      </c>
      <c r="F140" s="227"/>
      <c r="G140" s="227"/>
      <c r="H140" s="227"/>
      <c r="I140" s="362">
        <v>621</v>
      </c>
      <c r="J140" s="207"/>
      <c r="K140" s="228"/>
    </row>
    <row r="141" spans="1:11" x14ac:dyDescent="0.25">
      <c r="A141" s="247" t="s">
        <v>369</v>
      </c>
      <c r="B141">
        <v>67</v>
      </c>
      <c r="C141" s="62" t="b">
        <f t="shared" si="6"/>
        <v>1</v>
      </c>
      <c r="D141" s="151" t="s">
        <v>141</v>
      </c>
      <c r="E141" s="151" t="s">
        <v>146</v>
      </c>
      <c r="F141" s="227"/>
      <c r="G141" s="227"/>
      <c r="H141" s="227"/>
      <c r="I141" s="217">
        <v>67</v>
      </c>
      <c r="J141" s="207"/>
      <c r="K141" s="228"/>
    </row>
    <row r="142" spans="1:11" x14ac:dyDescent="0.25">
      <c r="A142" s="247" t="s">
        <v>370</v>
      </c>
      <c r="B142">
        <v>56</v>
      </c>
      <c r="C142" s="62" t="b">
        <f t="shared" ref="C142:C163" si="12">IF(B142=I142,TRUE)</f>
        <v>1</v>
      </c>
      <c r="D142" s="151" t="s">
        <v>141</v>
      </c>
      <c r="E142" s="151" t="s">
        <v>147</v>
      </c>
      <c r="F142" s="227"/>
      <c r="G142" s="227"/>
      <c r="H142" s="227"/>
      <c r="I142" s="217">
        <v>56</v>
      </c>
      <c r="J142" s="207"/>
      <c r="K142" s="228"/>
    </row>
    <row r="143" spans="1:11" x14ac:dyDescent="0.25">
      <c r="A143" s="247" t="s">
        <v>416</v>
      </c>
      <c r="B143">
        <v>116</v>
      </c>
      <c r="C143" s="62" t="b">
        <f t="shared" si="12"/>
        <v>1</v>
      </c>
      <c r="D143" s="151" t="s">
        <v>141</v>
      </c>
      <c r="E143" s="151" t="s">
        <v>148</v>
      </c>
      <c r="F143" s="227"/>
      <c r="G143" s="227"/>
      <c r="H143" s="227"/>
      <c r="I143" s="362">
        <v>116</v>
      </c>
      <c r="J143" s="207"/>
      <c r="K143" s="228"/>
    </row>
    <row r="144" spans="1:11" x14ac:dyDescent="0.25">
      <c r="A144" s="247" t="s">
        <v>371</v>
      </c>
      <c r="B144">
        <v>59</v>
      </c>
      <c r="C144" s="62" t="b">
        <f t="shared" si="12"/>
        <v>1</v>
      </c>
      <c r="D144" s="151" t="s">
        <v>141</v>
      </c>
      <c r="E144" s="151" t="s">
        <v>149</v>
      </c>
      <c r="F144" s="227"/>
      <c r="G144" s="227"/>
      <c r="H144" s="227"/>
      <c r="I144" s="217">
        <v>59</v>
      </c>
      <c r="J144" s="207"/>
      <c r="K144" s="228"/>
    </row>
    <row r="145" spans="1:11" x14ac:dyDescent="0.25">
      <c r="A145" s="247" t="s">
        <v>417</v>
      </c>
      <c r="B145">
        <v>76</v>
      </c>
      <c r="C145" s="62" t="b">
        <f t="shared" si="12"/>
        <v>1</v>
      </c>
      <c r="D145" s="151" t="s">
        <v>141</v>
      </c>
      <c r="E145" s="151" t="s">
        <v>150</v>
      </c>
      <c r="F145" s="227"/>
      <c r="G145" s="227"/>
      <c r="H145" s="227"/>
      <c r="I145" s="362">
        <v>76</v>
      </c>
      <c r="J145" s="207"/>
      <c r="K145" s="228"/>
    </row>
    <row r="146" spans="1:11" x14ac:dyDescent="0.25">
      <c r="A146" s="247" t="s">
        <v>372</v>
      </c>
      <c r="B146">
        <v>134</v>
      </c>
      <c r="C146" s="62" t="b">
        <f t="shared" si="12"/>
        <v>1</v>
      </c>
      <c r="D146" s="151" t="s">
        <v>141</v>
      </c>
      <c r="E146" s="151" t="s">
        <v>151</v>
      </c>
      <c r="F146" s="227"/>
      <c r="G146" s="227"/>
      <c r="H146" s="227"/>
      <c r="I146" s="362">
        <v>134</v>
      </c>
      <c r="J146" s="207"/>
      <c r="K146" s="228"/>
    </row>
    <row r="147" spans="1:11" x14ac:dyDescent="0.25">
      <c r="A147" s="247" t="s">
        <v>418</v>
      </c>
      <c r="B147">
        <v>101</v>
      </c>
      <c r="C147" s="62" t="b">
        <f t="shared" si="12"/>
        <v>1</v>
      </c>
      <c r="D147" s="151" t="s">
        <v>141</v>
      </c>
      <c r="E147" s="151" t="s">
        <v>152</v>
      </c>
      <c r="F147" s="227"/>
      <c r="G147" s="227"/>
      <c r="H147" s="227"/>
      <c r="I147" s="362">
        <v>101</v>
      </c>
      <c r="J147" s="207"/>
      <c r="K147" s="228"/>
    </row>
    <row r="148" spans="1:11" x14ac:dyDescent="0.25">
      <c r="A148" s="247" t="s">
        <v>419</v>
      </c>
      <c r="B148">
        <v>48</v>
      </c>
      <c r="C148" s="62" t="b">
        <f t="shared" si="12"/>
        <v>1</v>
      </c>
      <c r="D148" s="151" t="s">
        <v>141</v>
      </c>
      <c r="E148" s="151" t="s">
        <v>153</v>
      </c>
      <c r="F148" s="227"/>
      <c r="G148" s="227"/>
      <c r="H148" s="227"/>
      <c r="I148" s="217">
        <v>48</v>
      </c>
      <c r="J148" s="207"/>
      <c r="K148" s="228"/>
    </row>
    <row r="149" spans="1:11" ht="15.75" thickBot="1" x14ac:dyDescent="0.3">
      <c r="A149" s="247" t="s">
        <v>354</v>
      </c>
      <c r="B149">
        <v>13</v>
      </c>
      <c r="C149" s="62" t="b">
        <f t="shared" si="12"/>
        <v>1</v>
      </c>
      <c r="D149" s="166" t="s">
        <v>141</v>
      </c>
      <c r="E149" s="166" t="s">
        <v>154</v>
      </c>
      <c r="F149" s="231"/>
      <c r="G149" s="231"/>
      <c r="H149" s="231"/>
      <c r="I149" s="363">
        <v>13</v>
      </c>
      <c r="J149" s="208"/>
      <c r="K149" s="232"/>
    </row>
    <row r="150" spans="1:11" ht="15.75" thickBot="1" x14ac:dyDescent="0.3">
      <c r="C150" s="62" t="b">
        <f t="shared" si="12"/>
        <v>0</v>
      </c>
      <c r="D150" s="483" t="s">
        <v>212</v>
      </c>
      <c r="E150" s="484"/>
      <c r="F150" s="171">
        <f>G150/Metas!M16</f>
        <v>2.4445800284726458</v>
      </c>
      <c r="G150" s="172">
        <f>I150/K150</f>
        <v>0.80671140939597319</v>
      </c>
      <c r="H150" s="172"/>
      <c r="I150" s="219">
        <f t="shared" ref="I150" si="13">SUM(I137:I149)</f>
        <v>3005</v>
      </c>
      <c r="J150" s="209"/>
      <c r="K150" s="196">
        <v>3725</v>
      </c>
    </row>
    <row r="151" spans="1:11" x14ac:dyDescent="0.25">
      <c r="A151" s="247" t="s">
        <v>355</v>
      </c>
      <c r="B151">
        <v>988</v>
      </c>
      <c r="C151" s="62" t="b">
        <f t="shared" si="12"/>
        <v>1</v>
      </c>
      <c r="D151" s="160" t="s">
        <v>155</v>
      </c>
      <c r="E151" s="160" t="s">
        <v>156</v>
      </c>
      <c r="F151" s="225"/>
      <c r="G151" s="225"/>
      <c r="H151" s="225"/>
      <c r="I151" s="221">
        <v>988</v>
      </c>
      <c r="J151" s="210"/>
      <c r="K151" s="226"/>
    </row>
    <row r="152" spans="1:11" x14ac:dyDescent="0.25">
      <c r="A152" s="247" t="s">
        <v>442</v>
      </c>
      <c r="B152">
        <v>32</v>
      </c>
      <c r="C152" s="62" t="b">
        <f t="shared" si="12"/>
        <v>1</v>
      </c>
      <c r="D152" s="151" t="s">
        <v>155</v>
      </c>
      <c r="E152" s="151" t="s">
        <v>157</v>
      </c>
      <c r="F152" s="227"/>
      <c r="G152" s="227"/>
      <c r="H152" s="227"/>
      <c r="I152" s="222">
        <v>32</v>
      </c>
      <c r="J152" s="207"/>
      <c r="K152" s="228"/>
    </row>
    <row r="153" spans="1:11" x14ac:dyDescent="0.25">
      <c r="A153" s="247" t="s">
        <v>420</v>
      </c>
      <c r="B153">
        <v>30</v>
      </c>
      <c r="C153" s="62" t="b">
        <f t="shared" si="12"/>
        <v>1</v>
      </c>
      <c r="D153" s="151" t="s">
        <v>155</v>
      </c>
      <c r="E153" s="151" t="s">
        <v>158</v>
      </c>
      <c r="F153" s="227"/>
      <c r="G153" s="227"/>
      <c r="H153" s="227"/>
      <c r="I153" s="222">
        <v>30</v>
      </c>
      <c r="J153" s="207"/>
      <c r="K153" s="228"/>
    </row>
    <row r="154" spans="1:11" ht="15.75" thickBot="1" x14ac:dyDescent="0.3">
      <c r="A154" s="247" t="s">
        <v>443</v>
      </c>
      <c r="B154">
        <v>32</v>
      </c>
      <c r="C154" s="62" t="b">
        <f t="shared" si="12"/>
        <v>1</v>
      </c>
      <c r="D154" s="166" t="s">
        <v>155</v>
      </c>
      <c r="E154" s="166" t="s">
        <v>159</v>
      </c>
      <c r="F154" s="231"/>
      <c r="G154" s="231"/>
      <c r="H154" s="231"/>
      <c r="I154" s="223">
        <v>32</v>
      </c>
      <c r="J154" s="208"/>
      <c r="K154" s="232"/>
    </row>
    <row r="155" spans="1:11" ht="15.75" thickBot="1" x14ac:dyDescent="0.3">
      <c r="C155" s="62" t="b">
        <f t="shared" si="12"/>
        <v>0</v>
      </c>
      <c r="D155" s="483" t="s">
        <v>213</v>
      </c>
      <c r="E155" s="484"/>
      <c r="F155" s="171">
        <f>G155/Metas!M17</f>
        <v>2.0930457491053294</v>
      </c>
      <c r="G155" s="172">
        <f>I155/K155</f>
        <v>0.73256601218686523</v>
      </c>
      <c r="H155" s="172"/>
      <c r="I155" s="219">
        <f t="shared" ref="I155" si="14">SUM(I151:I154)</f>
        <v>1082</v>
      </c>
      <c r="J155" s="209"/>
      <c r="K155" s="196">
        <v>1477</v>
      </c>
    </row>
    <row r="156" spans="1:11" x14ac:dyDescent="0.25">
      <c r="A156" s="247" t="s">
        <v>421</v>
      </c>
      <c r="B156">
        <v>177</v>
      </c>
      <c r="C156" s="62" t="b">
        <f t="shared" si="12"/>
        <v>1</v>
      </c>
      <c r="D156" s="160" t="s">
        <v>160</v>
      </c>
      <c r="E156" s="160" t="s">
        <v>161</v>
      </c>
      <c r="F156" s="225"/>
      <c r="G156" s="225"/>
      <c r="H156" s="225"/>
      <c r="I156" s="221">
        <v>177</v>
      </c>
      <c r="J156" s="210"/>
      <c r="K156" s="226"/>
    </row>
    <row r="157" spans="1:11" x14ac:dyDescent="0.25">
      <c r="A157" s="247" t="s">
        <v>422</v>
      </c>
      <c r="B157">
        <v>39</v>
      </c>
      <c r="C157" s="62" t="b">
        <f t="shared" si="12"/>
        <v>1</v>
      </c>
      <c r="D157" s="151" t="s">
        <v>160</v>
      </c>
      <c r="E157" s="151" t="s">
        <v>162</v>
      </c>
      <c r="F157" s="227"/>
      <c r="G157" s="227"/>
      <c r="H157" s="227"/>
      <c r="I157" s="222">
        <v>39</v>
      </c>
      <c r="J157" s="207"/>
      <c r="K157" s="228"/>
    </row>
    <row r="158" spans="1:11" x14ac:dyDescent="0.25">
      <c r="A158" s="247" t="s">
        <v>356</v>
      </c>
      <c r="B158">
        <v>47</v>
      </c>
      <c r="C158" s="62" t="b">
        <f t="shared" si="12"/>
        <v>1</v>
      </c>
      <c r="D158" s="151" t="s">
        <v>160</v>
      </c>
      <c r="E158" s="151" t="s">
        <v>163</v>
      </c>
      <c r="F158" s="227"/>
      <c r="G158" s="227"/>
      <c r="H158" s="227"/>
      <c r="I158" s="222">
        <v>47</v>
      </c>
      <c r="J158" s="207"/>
      <c r="K158" s="228"/>
    </row>
    <row r="159" spans="1:11" x14ac:dyDescent="0.25">
      <c r="A159" s="247" t="s">
        <v>357</v>
      </c>
      <c r="B159">
        <v>27</v>
      </c>
      <c r="C159" s="62" t="b">
        <f t="shared" si="12"/>
        <v>1</v>
      </c>
      <c r="D159" s="151" t="s">
        <v>160</v>
      </c>
      <c r="E159" s="151" t="s">
        <v>164</v>
      </c>
      <c r="F159" s="227"/>
      <c r="G159" s="227"/>
      <c r="H159" s="227"/>
      <c r="I159" s="222">
        <v>27</v>
      </c>
      <c r="J159" s="207"/>
      <c r="K159" s="228"/>
    </row>
    <row r="160" spans="1:11" x14ac:dyDescent="0.25">
      <c r="A160" s="247" t="s">
        <v>423</v>
      </c>
      <c r="B160">
        <v>73</v>
      </c>
      <c r="C160" s="62" t="b">
        <f t="shared" si="12"/>
        <v>1</v>
      </c>
      <c r="D160" s="151" t="s">
        <v>160</v>
      </c>
      <c r="E160" s="151" t="s">
        <v>165</v>
      </c>
      <c r="F160" s="227"/>
      <c r="G160" s="227"/>
      <c r="H160" s="227"/>
      <c r="I160" s="222">
        <v>73</v>
      </c>
      <c r="J160" s="207"/>
      <c r="K160" s="228"/>
    </row>
    <row r="161" spans="1:11" x14ac:dyDescent="0.25">
      <c r="A161" s="247" t="s">
        <v>424</v>
      </c>
      <c r="B161">
        <v>63</v>
      </c>
      <c r="C161" s="62" t="b">
        <f t="shared" si="12"/>
        <v>1</v>
      </c>
      <c r="D161" s="151" t="s">
        <v>160</v>
      </c>
      <c r="E161" s="151" t="s">
        <v>166</v>
      </c>
      <c r="F161" s="227"/>
      <c r="G161" s="227"/>
      <c r="H161" s="227"/>
      <c r="I161" s="222">
        <v>63</v>
      </c>
      <c r="J161" s="207"/>
      <c r="K161" s="228"/>
    </row>
    <row r="162" spans="1:11" ht="15.75" thickBot="1" x14ac:dyDescent="0.3">
      <c r="A162" s="247" t="s">
        <v>425</v>
      </c>
      <c r="B162">
        <v>30</v>
      </c>
      <c r="C162" s="62" t="b">
        <f t="shared" si="12"/>
        <v>1</v>
      </c>
      <c r="D162" s="166" t="s">
        <v>160</v>
      </c>
      <c r="E162" s="166" t="s">
        <v>167</v>
      </c>
      <c r="F162" s="231"/>
      <c r="G162" s="231"/>
      <c r="H162" s="231"/>
      <c r="I162" s="223">
        <v>30</v>
      </c>
      <c r="J162" s="208"/>
      <c r="K162" s="232"/>
    </row>
    <row r="163" spans="1:11" ht="15.75" thickBot="1" x14ac:dyDescent="0.3">
      <c r="C163" s="62" t="b">
        <f t="shared" si="12"/>
        <v>0</v>
      </c>
      <c r="D163" s="483" t="s">
        <v>214</v>
      </c>
      <c r="E163" s="484"/>
      <c r="F163" s="171">
        <f>G163/Metas!M18</f>
        <v>2.0303664455229531</v>
      </c>
      <c r="G163" s="172">
        <f>I163/K163</f>
        <v>0.75123558484349262</v>
      </c>
      <c r="H163" s="172"/>
      <c r="I163" s="219">
        <f t="shared" ref="I163" si="15">SUM(I156:I162)</f>
        <v>456</v>
      </c>
      <c r="J163" s="209"/>
      <c r="K163" s="196">
        <v>607</v>
      </c>
    </row>
    <row r="166" spans="1:11" x14ac:dyDescent="0.25">
      <c r="F166" s="176"/>
    </row>
  </sheetData>
  <mergeCells count="27">
    <mergeCell ref="I1:K1"/>
    <mergeCell ref="I2:J9"/>
    <mergeCell ref="K2:K9"/>
    <mergeCell ref="I10:J10"/>
    <mergeCell ref="I11:I12"/>
    <mergeCell ref="J11:J12"/>
    <mergeCell ref="K10:K12"/>
    <mergeCell ref="D1:D12"/>
    <mergeCell ref="E1:E12"/>
    <mergeCell ref="F1:F12"/>
    <mergeCell ref="G11:G12"/>
    <mergeCell ref="G1:H10"/>
    <mergeCell ref="H11:H12"/>
    <mergeCell ref="D61:E61"/>
    <mergeCell ref="D27:E27"/>
    <mergeCell ref="D40:E40"/>
    <mergeCell ref="D45:E45"/>
    <mergeCell ref="D50:E50"/>
    <mergeCell ref="D150:E150"/>
    <mergeCell ref="D155:E155"/>
    <mergeCell ref="D163:E163"/>
    <mergeCell ref="D76:E76"/>
    <mergeCell ref="D87:E87"/>
    <mergeCell ref="D93:E93"/>
    <mergeCell ref="D104:E104"/>
    <mergeCell ref="D123:E123"/>
    <mergeCell ref="D136:E136"/>
  </mergeCells>
  <conditionalFormatting sqref="F13:F163">
    <cfRule type="cellIs" dxfId="8" priority="1" operator="greaterThan">
      <formula>1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AE165"/>
  <sheetViews>
    <sheetView topLeftCell="A2" zoomScale="80" zoomScaleNormal="80" workbookViewId="0">
      <selection activeCell="U17" sqref="U17"/>
    </sheetView>
  </sheetViews>
  <sheetFormatPr baseColWidth="10" defaultRowHeight="15" x14ac:dyDescent="0.25"/>
  <cols>
    <col min="1" max="1" width="24.28515625" style="1" customWidth="1"/>
    <col min="2" max="2" width="47" style="1" bestFit="1" customWidth="1"/>
    <col min="3" max="3" width="17" style="1" customWidth="1"/>
    <col min="4" max="4" width="13.140625" style="1" customWidth="1"/>
    <col min="5" max="5" width="9.5703125" style="30" customWidth="1"/>
    <col min="6" max="6" width="10.85546875" style="30" customWidth="1"/>
    <col min="7" max="7" width="9" style="1" customWidth="1"/>
    <col min="8" max="8" width="8.5703125" style="1" customWidth="1"/>
    <col min="9" max="9" width="9" style="1" customWidth="1"/>
    <col min="10" max="11" width="8" style="1" customWidth="1"/>
    <col min="12" max="12" width="10" style="1" customWidth="1"/>
    <col min="13" max="13" width="9.7109375" style="1" customWidth="1"/>
    <col min="14" max="14" width="11.140625" style="1" customWidth="1"/>
    <col min="15" max="15" width="10" style="1" customWidth="1"/>
    <col min="16" max="16" width="8.85546875" style="1" customWidth="1"/>
    <col min="17" max="17" width="9.5703125" style="1" bestFit="1" customWidth="1"/>
    <col min="18" max="18" width="8.7109375" style="30" customWidth="1"/>
    <col min="19" max="19" width="12.28515625" style="30" customWidth="1"/>
    <col min="20" max="20" width="9" style="1" bestFit="1" customWidth="1"/>
    <col min="21" max="24" width="8" style="1" bestFit="1" customWidth="1"/>
    <col min="25" max="25" width="10" style="1" bestFit="1" customWidth="1"/>
    <col min="26" max="26" width="9.7109375" style="1" bestFit="1" customWidth="1"/>
    <col min="27" max="27" width="11.140625" style="1" bestFit="1" customWidth="1"/>
    <col min="28" max="28" width="10" style="1" bestFit="1" customWidth="1"/>
    <col min="29" max="29" width="8.85546875" style="1" bestFit="1" customWidth="1"/>
    <col min="30" max="30" width="8.42578125" style="1" bestFit="1" customWidth="1"/>
    <col min="31" max="253" width="11.42578125" style="1"/>
    <col min="254" max="254" width="24.28515625" style="1" bestFit="1" customWidth="1"/>
    <col min="255" max="255" width="47" style="1" bestFit="1" customWidth="1"/>
    <col min="256" max="256" width="14.28515625" style="1" bestFit="1" customWidth="1"/>
    <col min="257" max="257" width="11.28515625" style="1" bestFit="1" customWidth="1"/>
    <col min="258" max="258" width="9.42578125" style="1" bestFit="1" customWidth="1"/>
    <col min="259" max="259" width="8.85546875" style="1" bestFit="1" customWidth="1"/>
    <col min="260" max="260" width="7.7109375" style="1" bestFit="1" customWidth="1"/>
    <col min="261" max="262" width="7" style="1" customWidth="1"/>
    <col min="263" max="263" width="6.28515625" style="1" customWidth="1"/>
    <col min="264" max="264" width="7.28515625" style="1" bestFit="1" customWidth="1"/>
    <col min="265" max="266" width="8.140625" style="1" bestFit="1" customWidth="1"/>
    <col min="267" max="267" width="9.42578125" style="1" bestFit="1" customWidth="1"/>
    <col min="268" max="269" width="8.7109375" style="1" bestFit="1" customWidth="1"/>
    <col min="270" max="270" width="9.42578125" style="1" bestFit="1" customWidth="1"/>
    <col min="271" max="271" width="6.85546875" style="1" bestFit="1" customWidth="1"/>
    <col min="272" max="272" width="8.85546875" style="1" bestFit="1" customWidth="1"/>
    <col min="273" max="273" width="7.7109375" style="1" bestFit="1" customWidth="1"/>
    <col min="274" max="274" width="6.28515625" style="1" bestFit="1" customWidth="1"/>
    <col min="275" max="275" width="6.42578125" style="1" bestFit="1" customWidth="1"/>
    <col min="276" max="277" width="6.28515625" style="1" customWidth="1"/>
    <col min="278" max="279" width="8.140625" style="1" bestFit="1" customWidth="1"/>
    <col min="280" max="280" width="9.42578125" style="1" bestFit="1" customWidth="1"/>
    <col min="281" max="282" width="8.7109375" style="1" bestFit="1" customWidth="1"/>
    <col min="283" max="283" width="8.28515625" style="1" bestFit="1" customWidth="1"/>
    <col min="284" max="509" width="11.42578125" style="1"/>
    <col min="510" max="510" width="24.28515625" style="1" bestFit="1" customWidth="1"/>
    <col min="511" max="511" width="47" style="1" bestFit="1" customWidth="1"/>
    <col min="512" max="512" width="14.28515625" style="1" bestFit="1" customWidth="1"/>
    <col min="513" max="513" width="11.28515625" style="1" bestFit="1" customWidth="1"/>
    <col min="514" max="514" width="9.42578125" style="1" bestFit="1" customWidth="1"/>
    <col min="515" max="515" width="8.85546875" style="1" bestFit="1" customWidth="1"/>
    <col min="516" max="516" width="7.7109375" style="1" bestFit="1" customWidth="1"/>
    <col min="517" max="518" width="7" style="1" customWidth="1"/>
    <col min="519" max="519" width="6.28515625" style="1" customWidth="1"/>
    <col min="520" max="520" width="7.28515625" style="1" bestFit="1" customWidth="1"/>
    <col min="521" max="522" width="8.140625" style="1" bestFit="1" customWidth="1"/>
    <col min="523" max="523" width="9.42578125" style="1" bestFit="1" customWidth="1"/>
    <col min="524" max="525" width="8.7109375" style="1" bestFit="1" customWidth="1"/>
    <col min="526" max="526" width="9.42578125" style="1" bestFit="1" customWidth="1"/>
    <col min="527" max="527" width="6.85546875" style="1" bestFit="1" customWidth="1"/>
    <col min="528" max="528" width="8.85546875" style="1" bestFit="1" customWidth="1"/>
    <col min="529" max="529" width="7.7109375" style="1" bestFit="1" customWidth="1"/>
    <col min="530" max="530" width="6.28515625" style="1" bestFit="1" customWidth="1"/>
    <col min="531" max="531" width="6.42578125" style="1" bestFit="1" customWidth="1"/>
    <col min="532" max="533" width="6.28515625" style="1" customWidth="1"/>
    <col min="534" max="535" width="8.140625" style="1" bestFit="1" customWidth="1"/>
    <col min="536" max="536" width="9.42578125" style="1" bestFit="1" customWidth="1"/>
    <col min="537" max="538" width="8.7109375" style="1" bestFit="1" customWidth="1"/>
    <col min="539" max="539" width="8.28515625" style="1" bestFit="1" customWidth="1"/>
    <col min="540" max="765" width="11.42578125" style="1"/>
    <col min="766" max="766" width="24.28515625" style="1" bestFit="1" customWidth="1"/>
    <col min="767" max="767" width="47" style="1" bestFit="1" customWidth="1"/>
    <col min="768" max="768" width="14.28515625" style="1" bestFit="1" customWidth="1"/>
    <col min="769" max="769" width="11.28515625" style="1" bestFit="1" customWidth="1"/>
    <col min="770" max="770" width="9.42578125" style="1" bestFit="1" customWidth="1"/>
    <col min="771" max="771" width="8.85546875" style="1" bestFit="1" customWidth="1"/>
    <col min="772" max="772" width="7.7109375" style="1" bestFit="1" customWidth="1"/>
    <col min="773" max="774" width="7" style="1" customWidth="1"/>
    <col min="775" max="775" width="6.28515625" style="1" customWidth="1"/>
    <col min="776" max="776" width="7.28515625" style="1" bestFit="1" customWidth="1"/>
    <col min="777" max="778" width="8.140625" style="1" bestFit="1" customWidth="1"/>
    <col min="779" max="779" width="9.42578125" style="1" bestFit="1" customWidth="1"/>
    <col min="780" max="781" width="8.7109375" style="1" bestFit="1" customWidth="1"/>
    <col min="782" max="782" width="9.42578125" style="1" bestFit="1" customWidth="1"/>
    <col min="783" max="783" width="6.85546875" style="1" bestFit="1" customWidth="1"/>
    <col min="784" max="784" width="8.85546875" style="1" bestFit="1" customWidth="1"/>
    <col min="785" max="785" width="7.7109375" style="1" bestFit="1" customWidth="1"/>
    <col min="786" max="786" width="6.28515625" style="1" bestFit="1" customWidth="1"/>
    <col min="787" max="787" width="6.42578125" style="1" bestFit="1" customWidth="1"/>
    <col min="788" max="789" width="6.28515625" style="1" customWidth="1"/>
    <col min="790" max="791" width="8.140625" style="1" bestFit="1" customWidth="1"/>
    <col min="792" max="792" width="9.42578125" style="1" bestFit="1" customWidth="1"/>
    <col min="793" max="794" width="8.7109375" style="1" bestFit="1" customWidth="1"/>
    <col min="795" max="795" width="8.28515625" style="1" bestFit="1" customWidth="1"/>
    <col min="796" max="1021" width="11.42578125" style="1"/>
    <col min="1022" max="1022" width="24.28515625" style="1" bestFit="1" customWidth="1"/>
    <col min="1023" max="1023" width="47" style="1" bestFit="1" customWidth="1"/>
    <col min="1024" max="1024" width="14.28515625" style="1" bestFit="1" customWidth="1"/>
    <col min="1025" max="1025" width="11.28515625" style="1" bestFit="1" customWidth="1"/>
    <col min="1026" max="1026" width="9.42578125" style="1" bestFit="1" customWidth="1"/>
    <col min="1027" max="1027" width="8.85546875" style="1" bestFit="1" customWidth="1"/>
    <col min="1028" max="1028" width="7.7109375" style="1" bestFit="1" customWidth="1"/>
    <col min="1029" max="1030" width="7" style="1" customWidth="1"/>
    <col min="1031" max="1031" width="6.28515625" style="1" customWidth="1"/>
    <col min="1032" max="1032" width="7.28515625" style="1" bestFit="1" customWidth="1"/>
    <col min="1033" max="1034" width="8.140625" style="1" bestFit="1" customWidth="1"/>
    <col min="1035" max="1035" width="9.42578125" style="1" bestFit="1" customWidth="1"/>
    <col min="1036" max="1037" width="8.7109375" style="1" bestFit="1" customWidth="1"/>
    <col min="1038" max="1038" width="9.42578125" style="1" bestFit="1" customWidth="1"/>
    <col min="1039" max="1039" width="6.85546875" style="1" bestFit="1" customWidth="1"/>
    <col min="1040" max="1040" width="8.85546875" style="1" bestFit="1" customWidth="1"/>
    <col min="1041" max="1041" width="7.7109375" style="1" bestFit="1" customWidth="1"/>
    <col min="1042" max="1042" width="6.28515625" style="1" bestFit="1" customWidth="1"/>
    <col min="1043" max="1043" width="6.42578125" style="1" bestFit="1" customWidth="1"/>
    <col min="1044" max="1045" width="6.28515625" style="1" customWidth="1"/>
    <col min="1046" max="1047" width="8.140625" style="1" bestFit="1" customWidth="1"/>
    <col min="1048" max="1048" width="9.42578125" style="1" bestFit="1" customWidth="1"/>
    <col min="1049" max="1050" width="8.7109375" style="1" bestFit="1" customWidth="1"/>
    <col min="1051" max="1051" width="8.28515625" style="1" bestFit="1" customWidth="1"/>
    <col min="1052" max="1277" width="11.42578125" style="1"/>
    <col min="1278" max="1278" width="24.28515625" style="1" bestFit="1" customWidth="1"/>
    <col min="1279" max="1279" width="47" style="1" bestFit="1" customWidth="1"/>
    <col min="1280" max="1280" width="14.28515625" style="1" bestFit="1" customWidth="1"/>
    <col min="1281" max="1281" width="11.28515625" style="1" bestFit="1" customWidth="1"/>
    <col min="1282" max="1282" width="9.42578125" style="1" bestFit="1" customWidth="1"/>
    <col min="1283" max="1283" width="8.85546875" style="1" bestFit="1" customWidth="1"/>
    <col min="1284" max="1284" width="7.7109375" style="1" bestFit="1" customWidth="1"/>
    <col min="1285" max="1286" width="7" style="1" customWidth="1"/>
    <col min="1287" max="1287" width="6.28515625" style="1" customWidth="1"/>
    <col min="1288" max="1288" width="7.28515625" style="1" bestFit="1" customWidth="1"/>
    <col min="1289" max="1290" width="8.140625" style="1" bestFit="1" customWidth="1"/>
    <col min="1291" max="1291" width="9.42578125" style="1" bestFit="1" customWidth="1"/>
    <col min="1292" max="1293" width="8.7109375" style="1" bestFit="1" customWidth="1"/>
    <col min="1294" max="1294" width="9.42578125" style="1" bestFit="1" customWidth="1"/>
    <col min="1295" max="1295" width="6.85546875" style="1" bestFit="1" customWidth="1"/>
    <col min="1296" max="1296" width="8.85546875" style="1" bestFit="1" customWidth="1"/>
    <col min="1297" max="1297" width="7.7109375" style="1" bestFit="1" customWidth="1"/>
    <col min="1298" max="1298" width="6.28515625" style="1" bestFit="1" customWidth="1"/>
    <col min="1299" max="1299" width="6.42578125" style="1" bestFit="1" customWidth="1"/>
    <col min="1300" max="1301" width="6.28515625" style="1" customWidth="1"/>
    <col min="1302" max="1303" width="8.140625" style="1" bestFit="1" customWidth="1"/>
    <col min="1304" max="1304" width="9.42578125" style="1" bestFit="1" customWidth="1"/>
    <col min="1305" max="1306" width="8.7109375" style="1" bestFit="1" customWidth="1"/>
    <col min="1307" max="1307" width="8.28515625" style="1" bestFit="1" customWidth="1"/>
    <col min="1308" max="1533" width="11.42578125" style="1"/>
    <col min="1534" max="1534" width="24.28515625" style="1" bestFit="1" customWidth="1"/>
    <col min="1535" max="1535" width="47" style="1" bestFit="1" customWidth="1"/>
    <col min="1536" max="1536" width="14.28515625" style="1" bestFit="1" customWidth="1"/>
    <col min="1537" max="1537" width="11.28515625" style="1" bestFit="1" customWidth="1"/>
    <col min="1538" max="1538" width="9.42578125" style="1" bestFit="1" customWidth="1"/>
    <col min="1539" max="1539" width="8.85546875" style="1" bestFit="1" customWidth="1"/>
    <col min="1540" max="1540" width="7.7109375" style="1" bestFit="1" customWidth="1"/>
    <col min="1541" max="1542" width="7" style="1" customWidth="1"/>
    <col min="1543" max="1543" width="6.28515625" style="1" customWidth="1"/>
    <col min="1544" max="1544" width="7.28515625" style="1" bestFit="1" customWidth="1"/>
    <col min="1545" max="1546" width="8.140625" style="1" bestFit="1" customWidth="1"/>
    <col min="1547" max="1547" width="9.42578125" style="1" bestFit="1" customWidth="1"/>
    <col min="1548" max="1549" width="8.7109375" style="1" bestFit="1" customWidth="1"/>
    <col min="1550" max="1550" width="9.42578125" style="1" bestFit="1" customWidth="1"/>
    <col min="1551" max="1551" width="6.85546875" style="1" bestFit="1" customWidth="1"/>
    <col min="1552" max="1552" width="8.85546875" style="1" bestFit="1" customWidth="1"/>
    <col min="1553" max="1553" width="7.7109375" style="1" bestFit="1" customWidth="1"/>
    <col min="1554" max="1554" width="6.28515625" style="1" bestFit="1" customWidth="1"/>
    <col min="1555" max="1555" width="6.42578125" style="1" bestFit="1" customWidth="1"/>
    <col min="1556" max="1557" width="6.28515625" style="1" customWidth="1"/>
    <col min="1558" max="1559" width="8.140625" style="1" bestFit="1" customWidth="1"/>
    <col min="1560" max="1560" width="9.42578125" style="1" bestFit="1" customWidth="1"/>
    <col min="1561" max="1562" width="8.7109375" style="1" bestFit="1" customWidth="1"/>
    <col min="1563" max="1563" width="8.28515625" style="1" bestFit="1" customWidth="1"/>
    <col min="1564" max="1789" width="11.42578125" style="1"/>
    <col min="1790" max="1790" width="24.28515625" style="1" bestFit="1" customWidth="1"/>
    <col min="1791" max="1791" width="47" style="1" bestFit="1" customWidth="1"/>
    <col min="1792" max="1792" width="14.28515625" style="1" bestFit="1" customWidth="1"/>
    <col min="1793" max="1793" width="11.28515625" style="1" bestFit="1" customWidth="1"/>
    <col min="1794" max="1794" width="9.42578125" style="1" bestFit="1" customWidth="1"/>
    <col min="1795" max="1795" width="8.85546875" style="1" bestFit="1" customWidth="1"/>
    <col min="1796" max="1796" width="7.7109375" style="1" bestFit="1" customWidth="1"/>
    <col min="1797" max="1798" width="7" style="1" customWidth="1"/>
    <col min="1799" max="1799" width="6.28515625" style="1" customWidth="1"/>
    <col min="1800" max="1800" width="7.28515625" style="1" bestFit="1" customWidth="1"/>
    <col min="1801" max="1802" width="8.140625" style="1" bestFit="1" customWidth="1"/>
    <col min="1803" max="1803" width="9.42578125" style="1" bestFit="1" customWidth="1"/>
    <col min="1804" max="1805" width="8.7109375" style="1" bestFit="1" customWidth="1"/>
    <col min="1806" max="1806" width="9.42578125" style="1" bestFit="1" customWidth="1"/>
    <col min="1807" max="1807" width="6.85546875" style="1" bestFit="1" customWidth="1"/>
    <col min="1808" max="1808" width="8.85546875" style="1" bestFit="1" customWidth="1"/>
    <col min="1809" max="1809" width="7.7109375" style="1" bestFit="1" customWidth="1"/>
    <col min="1810" max="1810" width="6.28515625" style="1" bestFit="1" customWidth="1"/>
    <col min="1811" max="1811" width="6.42578125" style="1" bestFit="1" customWidth="1"/>
    <col min="1812" max="1813" width="6.28515625" style="1" customWidth="1"/>
    <col min="1814" max="1815" width="8.140625" style="1" bestFit="1" customWidth="1"/>
    <col min="1816" max="1816" width="9.42578125" style="1" bestFit="1" customWidth="1"/>
    <col min="1817" max="1818" width="8.7109375" style="1" bestFit="1" customWidth="1"/>
    <col min="1819" max="1819" width="8.28515625" style="1" bestFit="1" customWidth="1"/>
    <col min="1820" max="2045" width="11.42578125" style="1"/>
    <col min="2046" max="2046" width="24.28515625" style="1" bestFit="1" customWidth="1"/>
    <col min="2047" max="2047" width="47" style="1" bestFit="1" customWidth="1"/>
    <col min="2048" max="2048" width="14.28515625" style="1" bestFit="1" customWidth="1"/>
    <col min="2049" max="2049" width="11.28515625" style="1" bestFit="1" customWidth="1"/>
    <col min="2050" max="2050" width="9.42578125" style="1" bestFit="1" customWidth="1"/>
    <col min="2051" max="2051" width="8.85546875" style="1" bestFit="1" customWidth="1"/>
    <col min="2052" max="2052" width="7.7109375" style="1" bestFit="1" customWidth="1"/>
    <col min="2053" max="2054" width="7" style="1" customWidth="1"/>
    <col min="2055" max="2055" width="6.28515625" style="1" customWidth="1"/>
    <col min="2056" max="2056" width="7.28515625" style="1" bestFit="1" customWidth="1"/>
    <col min="2057" max="2058" width="8.140625" style="1" bestFit="1" customWidth="1"/>
    <col min="2059" max="2059" width="9.42578125" style="1" bestFit="1" customWidth="1"/>
    <col min="2060" max="2061" width="8.7109375" style="1" bestFit="1" customWidth="1"/>
    <col min="2062" max="2062" width="9.42578125" style="1" bestFit="1" customWidth="1"/>
    <col min="2063" max="2063" width="6.85546875" style="1" bestFit="1" customWidth="1"/>
    <col min="2064" max="2064" width="8.85546875" style="1" bestFit="1" customWidth="1"/>
    <col min="2065" max="2065" width="7.7109375" style="1" bestFit="1" customWidth="1"/>
    <col min="2066" max="2066" width="6.28515625" style="1" bestFit="1" customWidth="1"/>
    <col min="2067" max="2067" width="6.42578125" style="1" bestFit="1" customWidth="1"/>
    <col min="2068" max="2069" width="6.28515625" style="1" customWidth="1"/>
    <col min="2070" max="2071" width="8.140625" style="1" bestFit="1" customWidth="1"/>
    <col min="2072" max="2072" width="9.42578125" style="1" bestFit="1" customWidth="1"/>
    <col min="2073" max="2074" width="8.7109375" style="1" bestFit="1" customWidth="1"/>
    <col min="2075" max="2075" width="8.28515625" style="1" bestFit="1" customWidth="1"/>
    <col min="2076" max="2301" width="11.42578125" style="1"/>
    <col min="2302" max="2302" width="24.28515625" style="1" bestFit="1" customWidth="1"/>
    <col min="2303" max="2303" width="47" style="1" bestFit="1" customWidth="1"/>
    <col min="2304" max="2304" width="14.28515625" style="1" bestFit="1" customWidth="1"/>
    <col min="2305" max="2305" width="11.28515625" style="1" bestFit="1" customWidth="1"/>
    <col min="2306" max="2306" width="9.42578125" style="1" bestFit="1" customWidth="1"/>
    <col min="2307" max="2307" width="8.85546875" style="1" bestFit="1" customWidth="1"/>
    <col min="2308" max="2308" width="7.7109375" style="1" bestFit="1" customWidth="1"/>
    <col min="2309" max="2310" width="7" style="1" customWidth="1"/>
    <col min="2311" max="2311" width="6.28515625" style="1" customWidth="1"/>
    <col min="2312" max="2312" width="7.28515625" style="1" bestFit="1" customWidth="1"/>
    <col min="2313" max="2314" width="8.140625" style="1" bestFit="1" customWidth="1"/>
    <col min="2315" max="2315" width="9.42578125" style="1" bestFit="1" customWidth="1"/>
    <col min="2316" max="2317" width="8.7109375" style="1" bestFit="1" customWidth="1"/>
    <col min="2318" max="2318" width="9.42578125" style="1" bestFit="1" customWidth="1"/>
    <col min="2319" max="2319" width="6.85546875" style="1" bestFit="1" customWidth="1"/>
    <col min="2320" max="2320" width="8.85546875" style="1" bestFit="1" customWidth="1"/>
    <col min="2321" max="2321" width="7.7109375" style="1" bestFit="1" customWidth="1"/>
    <col min="2322" max="2322" width="6.28515625" style="1" bestFit="1" customWidth="1"/>
    <col min="2323" max="2323" width="6.42578125" style="1" bestFit="1" customWidth="1"/>
    <col min="2324" max="2325" width="6.28515625" style="1" customWidth="1"/>
    <col min="2326" max="2327" width="8.140625" style="1" bestFit="1" customWidth="1"/>
    <col min="2328" max="2328" width="9.42578125" style="1" bestFit="1" customWidth="1"/>
    <col min="2329" max="2330" width="8.7109375" style="1" bestFit="1" customWidth="1"/>
    <col min="2331" max="2331" width="8.28515625" style="1" bestFit="1" customWidth="1"/>
    <col min="2332" max="2557" width="11.42578125" style="1"/>
    <col min="2558" max="2558" width="24.28515625" style="1" bestFit="1" customWidth="1"/>
    <col min="2559" max="2559" width="47" style="1" bestFit="1" customWidth="1"/>
    <col min="2560" max="2560" width="14.28515625" style="1" bestFit="1" customWidth="1"/>
    <col min="2561" max="2561" width="11.28515625" style="1" bestFit="1" customWidth="1"/>
    <col min="2562" max="2562" width="9.42578125" style="1" bestFit="1" customWidth="1"/>
    <col min="2563" max="2563" width="8.85546875" style="1" bestFit="1" customWidth="1"/>
    <col min="2564" max="2564" width="7.7109375" style="1" bestFit="1" customWidth="1"/>
    <col min="2565" max="2566" width="7" style="1" customWidth="1"/>
    <col min="2567" max="2567" width="6.28515625" style="1" customWidth="1"/>
    <col min="2568" max="2568" width="7.28515625" style="1" bestFit="1" customWidth="1"/>
    <col min="2569" max="2570" width="8.140625" style="1" bestFit="1" customWidth="1"/>
    <col min="2571" max="2571" width="9.42578125" style="1" bestFit="1" customWidth="1"/>
    <col min="2572" max="2573" width="8.7109375" style="1" bestFit="1" customWidth="1"/>
    <col min="2574" max="2574" width="9.42578125" style="1" bestFit="1" customWidth="1"/>
    <col min="2575" max="2575" width="6.85546875" style="1" bestFit="1" customWidth="1"/>
    <col min="2576" max="2576" width="8.85546875" style="1" bestFit="1" customWidth="1"/>
    <col min="2577" max="2577" width="7.7109375" style="1" bestFit="1" customWidth="1"/>
    <col min="2578" max="2578" width="6.28515625" style="1" bestFit="1" customWidth="1"/>
    <col min="2579" max="2579" width="6.42578125" style="1" bestFit="1" customWidth="1"/>
    <col min="2580" max="2581" width="6.28515625" style="1" customWidth="1"/>
    <col min="2582" max="2583" width="8.140625" style="1" bestFit="1" customWidth="1"/>
    <col min="2584" max="2584" width="9.42578125" style="1" bestFit="1" customWidth="1"/>
    <col min="2585" max="2586" width="8.7109375" style="1" bestFit="1" customWidth="1"/>
    <col min="2587" max="2587" width="8.28515625" style="1" bestFit="1" customWidth="1"/>
    <col min="2588" max="2813" width="11.42578125" style="1"/>
    <col min="2814" max="2814" width="24.28515625" style="1" bestFit="1" customWidth="1"/>
    <col min="2815" max="2815" width="47" style="1" bestFit="1" customWidth="1"/>
    <col min="2816" max="2816" width="14.28515625" style="1" bestFit="1" customWidth="1"/>
    <col min="2817" max="2817" width="11.28515625" style="1" bestFit="1" customWidth="1"/>
    <col min="2818" max="2818" width="9.42578125" style="1" bestFit="1" customWidth="1"/>
    <col min="2819" max="2819" width="8.85546875" style="1" bestFit="1" customWidth="1"/>
    <col min="2820" max="2820" width="7.7109375" style="1" bestFit="1" customWidth="1"/>
    <col min="2821" max="2822" width="7" style="1" customWidth="1"/>
    <col min="2823" max="2823" width="6.28515625" style="1" customWidth="1"/>
    <col min="2824" max="2824" width="7.28515625" style="1" bestFit="1" customWidth="1"/>
    <col min="2825" max="2826" width="8.140625" style="1" bestFit="1" customWidth="1"/>
    <col min="2827" max="2827" width="9.42578125" style="1" bestFit="1" customWidth="1"/>
    <col min="2828" max="2829" width="8.7109375" style="1" bestFit="1" customWidth="1"/>
    <col min="2830" max="2830" width="9.42578125" style="1" bestFit="1" customWidth="1"/>
    <col min="2831" max="2831" width="6.85546875" style="1" bestFit="1" customWidth="1"/>
    <col min="2832" max="2832" width="8.85546875" style="1" bestFit="1" customWidth="1"/>
    <col min="2833" max="2833" width="7.7109375" style="1" bestFit="1" customWidth="1"/>
    <col min="2834" max="2834" width="6.28515625" style="1" bestFit="1" customWidth="1"/>
    <col min="2835" max="2835" width="6.42578125" style="1" bestFit="1" customWidth="1"/>
    <col min="2836" max="2837" width="6.28515625" style="1" customWidth="1"/>
    <col min="2838" max="2839" width="8.140625" style="1" bestFit="1" customWidth="1"/>
    <col min="2840" max="2840" width="9.42578125" style="1" bestFit="1" customWidth="1"/>
    <col min="2841" max="2842" width="8.7109375" style="1" bestFit="1" customWidth="1"/>
    <col min="2843" max="2843" width="8.28515625" style="1" bestFit="1" customWidth="1"/>
    <col min="2844" max="3069" width="11.42578125" style="1"/>
    <col min="3070" max="3070" width="24.28515625" style="1" bestFit="1" customWidth="1"/>
    <col min="3071" max="3071" width="47" style="1" bestFit="1" customWidth="1"/>
    <col min="3072" max="3072" width="14.28515625" style="1" bestFit="1" customWidth="1"/>
    <col min="3073" max="3073" width="11.28515625" style="1" bestFit="1" customWidth="1"/>
    <col min="3074" max="3074" width="9.42578125" style="1" bestFit="1" customWidth="1"/>
    <col min="3075" max="3075" width="8.85546875" style="1" bestFit="1" customWidth="1"/>
    <col min="3076" max="3076" width="7.7109375" style="1" bestFit="1" customWidth="1"/>
    <col min="3077" max="3078" width="7" style="1" customWidth="1"/>
    <col min="3079" max="3079" width="6.28515625" style="1" customWidth="1"/>
    <col min="3080" max="3080" width="7.28515625" style="1" bestFit="1" customWidth="1"/>
    <col min="3081" max="3082" width="8.140625" style="1" bestFit="1" customWidth="1"/>
    <col min="3083" max="3083" width="9.42578125" style="1" bestFit="1" customWidth="1"/>
    <col min="3084" max="3085" width="8.7109375" style="1" bestFit="1" customWidth="1"/>
    <col min="3086" max="3086" width="9.42578125" style="1" bestFit="1" customWidth="1"/>
    <col min="3087" max="3087" width="6.85546875" style="1" bestFit="1" customWidth="1"/>
    <col min="3088" max="3088" width="8.85546875" style="1" bestFit="1" customWidth="1"/>
    <col min="3089" max="3089" width="7.7109375" style="1" bestFit="1" customWidth="1"/>
    <col min="3090" max="3090" width="6.28515625" style="1" bestFit="1" customWidth="1"/>
    <col min="3091" max="3091" width="6.42578125" style="1" bestFit="1" customWidth="1"/>
    <col min="3092" max="3093" width="6.28515625" style="1" customWidth="1"/>
    <col min="3094" max="3095" width="8.140625" style="1" bestFit="1" customWidth="1"/>
    <col min="3096" max="3096" width="9.42578125" style="1" bestFit="1" customWidth="1"/>
    <col min="3097" max="3098" width="8.7109375" style="1" bestFit="1" customWidth="1"/>
    <col min="3099" max="3099" width="8.28515625" style="1" bestFit="1" customWidth="1"/>
    <col min="3100" max="3325" width="11.42578125" style="1"/>
    <col min="3326" max="3326" width="24.28515625" style="1" bestFit="1" customWidth="1"/>
    <col min="3327" max="3327" width="47" style="1" bestFit="1" customWidth="1"/>
    <col min="3328" max="3328" width="14.28515625" style="1" bestFit="1" customWidth="1"/>
    <col min="3329" max="3329" width="11.28515625" style="1" bestFit="1" customWidth="1"/>
    <col min="3330" max="3330" width="9.42578125" style="1" bestFit="1" customWidth="1"/>
    <col min="3331" max="3331" width="8.85546875" style="1" bestFit="1" customWidth="1"/>
    <col min="3332" max="3332" width="7.7109375" style="1" bestFit="1" customWidth="1"/>
    <col min="3333" max="3334" width="7" style="1" customWidth="1"/>
    <col min="3335" max="3335" width="6.28515625" style="1" customWidth="1"/>
    <col min="3336" max="3336" width="7.28515625" style="1" bestFit="1" customWidth="1"/>
    <col min="3337" max="3338" width="8.140625" style="1" bestFit="1" customWidth="1"/>
    <col min="3339" max="3339" width="9.42578125" style="1" bestFit="1" customWidth="1"/>
    <col min="3340" max="3341" width="8.7109375" style="1" bestFit="1" customWidth="1"/>
    <col min="3342" max="3342" width="9.42578125" style="1" bestFit="1" customWidth="1"/>
    <col min="3343" max="3343" width="6.85546875" style="1" bestFit="1" customWidth="1"/>
    <col min="3344" max="3344" width="8.85546875" style="1" bestFit="1" customWidth="1"/>
    <col min="3345" max="3345" width="7.7109375" style="1" bestFit="1" customWidth="1"/>
    <col min="3346" max="3346" width="6.28515625" style="1" bestFit="1" customWidth="1"/>
    <col min="3347" max="3347" width="6.42578125" style="1" bestFit="1" customWidth="1"/>
    <col min="3348" max="3349" width="6.28515625" style="1" customWidth="1"/>
    <col min="3350" max="3351" width="8.140625" style="1" bestFit="1" customWidth="1"/>
    <col min="3352" max="3352" width="9.42578125" style="1" bestFit="1" customWidth="1"/>
    <col min="3353" max="3354" width="8.7109375" style="1" bestFit="1" customWidth="1"/>
    <col min="3355" max="3355" width="8.28515625" style="1" bestFit="1" customWidth="1"/>
    <col min="3356" max="3581" width="11.42578125" style="1"/>
    <col min="3582" max="3582" width="24.28515625" style="1" bestFit="1" customWidth="1"/>
    <col min="3583" max="3583" width="47" style="1" bestFit="1" customWidth="1"/>
    <col min="3584" max="3584" width="14.28515625" style="1" bestFit="1" customWidth="1"/>
    <col min="3585" max="3585" width="11.28515625" style="1" bestFit="1" customWidth="1"/>
    <col min="3586" max="3586" width="9.42578125" style="1" bestFit="1" customWidth="1"/>
    <col min="3587" max="3587" width="8.85546875" style="1" bestFit="1" customWidth="1"/>
    <col min="3588" max="3588" width="7.7109375" style="1" bestFit="1" customWidth="1"/>
    <col min="3589" max="3590" width="7" style="1" customWidth="1"/>
    <col min="3591" max="3591" width="6.28515625" style="1" customWidth="1"/>
    <col min="3592" max="3592" width="7.28515625" style="1" bestFit="1" customWidth="1"/>
    <col min="3593" max="3594" width="8.140625" style="1" bestFit="1" customWidth="1"/>
    <col min="3595" max="3595" width="9.42578125" style="1" bestFit="1" customWidth="1"/>
    <col min="3596" max="3597" width="8.7109375" style="1" bestFit="1" customWidth="1"/>
    <col min="3598" max="3598" width="9.42578125" style="1" bestFit="1" customWidth="1"/>
    <col min="3599" max="3599" width="6.85546875" style="1" bestFit="1" customWidth="1"/>
    <col min="3600" max="3600" width="8.85546875" style="1" bestFit="1" customWidth="1"/>
    <col min="3601" max="3601" width="7.7109375" style="1" bestFit="1" customWidth="1"/>
    <col min="3602" max="3602" width="6.28515625" style="1" bestFit="1" customWidth="1"/>
    <col min="3603" max="3603" width="6.42578125" style="1" bestFit="1" customWidth="1"/>
    <col min="3604" max="3605" width="6.28515625" style="1" customWidth="1"/>
    <col min="3606" max="3607" width="8.140625" style="1" bestFit="1" customWidth="1"/>
    <col min="3608" max="3608" width="9.42578125" style="1" bestFit="1" customWidth="1"/>
    <col min="3609" max="3610" width="8.7109375" style="1" bestFit="1" customWidth="1"/>
    <col min="3611" max="3611" width="8.28515625" style="1" bestFit="1" customWidth="1"/>
    <col min="3612" max="3837" width="11.42578125" style="1"/>
    <col min="3838" max="3838" width="24.28515625" style="1" bestFit="1" customWidth="1"/>
    <col min="3839" max="3839" width="47" style="1" bestFit="1" customWidth="1"/>
    <col min="3840" max="3840" width="14.28515625" style="1" bestFit="1" customWidth="1"/>
    <col min="3841" max="3841" width="11.28515625" style="1" bestFit="1" customWidth="1"/>
    <col min="3842" max="3842" width="9.42578125" style="1" bestFit="1" customWidth="1"/>
    <col min="3843" max="3843" width="8.85546875" style="1" bestFit="1" customWidth="1"/>
    <col min="3844" max="3844" width="7.7109375" style="1" bestFit="1" customWidth="1"/>
    <col min="3845" max="3846" width="7" style="1" customWidth="1"/>
    <col min="3847" max="3847" width="6.28515625" style="1" customWidth="1"/>
    <col min="3848" max="3848" width="7.28515625" style="1" bestFit="1" customWidth="1"/>
    <col min="3849" max="3850" width="8.140625" style="1" bestFit="1" customWidth="1"/>
    <col min="3851" max="3851" width="9.42578125" style="1" bestFit="1" customWidth="1"/>
    <col min="3852" max="3853" width="8.7109375" style="1" bestFit="1" customWidth="1"/>
    <col min="3854" max="3854" width="9.42578125" style="1" bestFit="1" customWidth="1"/>
    <col min="3855" max="3855" width="6.85546875" style="1" bestFit="1" customWidth="1"/>
    <col min="3856" max="3856" width="8.85546875" style="1" bestFit="1" customWidth="1"/>
    <col min="3857" max="3857" width="7.7109375" style="1" bestFit="1" customWidth="1"/>
    <col min="3858" max="3858" width="6.28515625" style="1" bestFit="1" customWidth="1"/>
    <col min="3859" max="3859" width="6.42578125" style="1" bestFit="1" customWidth="1"/>
    <col min="3860" max="3861" width="6.28515625" style="1" customWidth="1"/>
    <col min="3862" max="3863" width="8.140625" style="1" bestFit="1" customWidth="1"/>
    <col min="3864" max="3864" width="9.42578125" style="1" bestFit="1" customWidth="1"/>
    <col min="3865" max="3866" width="8.7109375" style="1" bestFit="1" customWidth="1"/>
    <col min="3867" max="3867" width="8.28515625" style="1" bestFit="1" customWidth="1"/>
    <col min="3868" max="4093" width="11.42578125" style="1"/>
    <col min="4094" max="4094" width="24.28515625" style="1" bestFit="1" customWidth="1"/>
    <col min="4095" max="4095" width="47" style="1" bestFit="1" customWidth="1"/>
    <col min="4096" max="4096" width="14.28515625" style="1" bestFit="1" customWidth="1"/>
    <col min="4097" max="4097" width="11.28515625" style="1" bestFit="1" customWidth="1"/>
    <col min="4098" max="4098" width="9.42578125" style="1" bestFit="1" customWidth="1"/>
    <col min="4099" max="4099" width="8.85546875" style="1" bestFit="1" customWidth="1"/>
    <col min="4100" max="4100" width="7.7109375" style="1" bestFit="1" customWidth="1"/>
    <col min="4101" max="4102" width="7" style="1" customWidth="1"/>
    <col min="4103" max="4103" width="6.28515625" style="1" customWidth="1"/>
    <col min="4104" max="4104" width="7.28515625" style="1" bestFit="1" customWidth="1"/>
    <col min="4105" max="4106" width="8.140625" style="1" bestFit="1" customWidth="1"/>
    <col min="4107" max="4107" width="9.42578125" style="1" bestFit="1" customWidth="1"/>
    <col min="4108" max="4109" width="8.7109375" style="1" bestFit="1" customWidth="1"/>
    <col min="4110" max="4110" width="9.42578125" style="1" bestFit="1" customWidth="1"/>
    <col min="4111" max="4111" width="6.85546875" style="1" bestFit="1" customWidth="1"/>
    <col min="4112" max="4112" width="8.85546875" style="1" bestFit="1" customWidth="1"/>
    <col min="4113" max="4113" width="7.7109375" style="1" bestFit="1" customWidth="1"/>
    <col min="4114" max="4114" width="6.28515625" style="1" bestFit="1" customWidth="1"/>
    <col min="4115" max="4115" width="6.42578125" style="1" bestFit="1" customWidth="1"/>
    <col min="4116" max="4117" width="6.28515625" style="1" customWidth="1"/>
    <col min="4118" max="4119" width="8.140625" style="1" bestFit="1" customWidth="1"/>
    <col min="4120" max="4120" width="9.42578125" style="1" bestFit="1" customWidth="1"/>
    <col min="4121" max="4122" width="8.7109375" style="1" bestFit="1" customWidth="1"/>
    <col min="4123" max="4123" width="8.28515625" style="1" bestFit="1" customWidth="1"/>
    <col min="4124" max="4349" width="11.42578125" style="1"/>
    <col min="4350" max="4350" width="24.28515625" style="1" bestFit="1" customWidth="1"/>
    <col min="4351" max="4351" width="47" style="1" bestFit="1" customWidth="1"/>
    <col min="4352" max="4352" width="14.28515625" style="1" bestFit="1" customWidth="1"/>
    <col min="4353" max="4353" width="11.28515625" style="1" bestFit="1" customWidth="1"/>
    <col min="4354" max="4354" width="9.42578125" style="1" bestFit="1" customWidth="1"/>
    <col min="4355" max="4355" width="8.85546875" style="1" bestFit="1" customWidth="1"/>
    <col min="4356" max="4356" width="7.7109375" style="1" bestFit="1" customWidth="1"/>
    <col min="4357" max="4358" width="7" style="1" customWidth="1"/>
    <col min="4359" max="4359" width="6.28515625" style="1" customWidth="1"/>
    <col min="4360" max="4360" width="7.28515625" style="1" bestFit="1" customWidth="1"/>
    <col min="4361" max="4362" width="8.140625" style="1" bestFit="1" customWidth="1"/>
    <col min="4363" max="4363" width="9.42578125" style="1" bestFit="1" customWidth="1"/>
    <col min="4364" max="4365" width="8.7109375" style="1" bestFit="1" customWidth="1"/>
    <col min="4366" max="4366" width="9.42578125" style="1" bestFit="1" customWidth="1"/>
    <col min="4367" max="4367" width="6.85546875" style="1" bestFit="1" customWidth="1"/>
    <col min="4368" max="4368" width="8.85546875" style="1" bestFit="1" customWidth="1"/>
    <col min="4369" max="4369" width="7.7109375" style="1" bestFit="1" customWidth="1"/>
    <col min="4370" max="4370" width="6.28515625" style="1" bestFit="1" customWidth="1"/>
    <col min="4371" max="4371" width="6.42578125" style="1" bestFit="1" customWidth="1"/>
    <col min="4372" max="4373" width="6.28515625" style="1" customWidth="1"/>
    <col min="4374" max="4375" width="8.140625" style="1" bestFit="1" customWidth="1"/>
    <col min="4376" max="4376" width="9.42578125" style="1" bestFit="1" customWidth="1"/>
    <col min="4377" max="4378" width="8.7109375" style="1" bestFit="1" customWidth="1"/>
    <col min="4379" max="4379" width="8.28515625" style="1" bestFit="1" customWidth="1"/>
    <col min="4380" max="4605" width="11.42578125" style="1"/>
    <col min="4606" max="4606" width="24.28515625" style="1" bestFit="1" customWidth="1"/>
    <col min="4607" max="4607" width="47" style="1" bestFit="1" customWidth="1"/>
    <col min="4608" max="4608" width="14.28515625" style="1" bestFit="1" customWidth="1"/>
    <col min="4609" max="4609" width="11.28515625" style="1" bestFit="1" customWidth="1"/>
    <col min="4610" max="4610" width="9.42578125" style="1" bestFit="1" customWidth="1"/>
    <col min="4611" max="4611" width="8.85546875" style="1" bestFit="1" customWidth="1"/>
    <col min="4612" max="4612" width="7.7109375" style="1" bestFit="1" customWidth="1"/>
    <col min="4613" max="4614" width="7" style="1" customWidth="1"/>
    <col min="4615" max="4615" width="6.28515625" style="1" customWidth="1"/>
    <col min="4616" max="4616" width="7.28515625" style="1" bestFit="1" customWidth="1"/>
    <col min="4617" max="4618" width="8.140625" style="1" bestFit="1" customWidth="1"/>
    <col min="4619" max="4619" width="9.42578125" style="1" bestFit="1" customWidth="1"/>
    <col min="4620" max="4621" width="8.7109375" style="1" bestFit="1" customWidth="1"/>
    <col min="4622" max="4622" width="9.42578125" style="1" bestFit="1" customWidth="1"/>
    <col min="4623" max="4623" width="6.85546875" style="1" bestFit="1" customWidth="1"/>
    <col min="4624" max="4624" width="8.85546875" style="1" bestFit="1" customWidth="1"/>
    <col min="4625" max="4625" width="7.7109375" style="1" bestFit="1" customWidth="1"/>
    <col min="4626" max="4626" width="6.28515625" style="1" bestFit="1" customWidth="1"/>
    <col min="4627" max="4627" width="6.42578125" style="1" bestFit="1" customWidth="1"/>
    <col min="4628" max="4629" width="6.28515625" style="1" customWidth="1"/>
    <col min="4630" max="4631" width="8.140625" style="1" bestFit="1" customWidth="1"/>
    <col min="4632" max="4632" width="9.42578125" style="1" bestFit="1" customWidth="1"/>
    <col min="4633" max="4634" width="8.7109375" style="1" bestFit="1" customWidth="1"/>
    <col min="4635" max="4635" width="8.28515625" style="1" bestFit="1" customWidth="1"/>
    <col min="4636" max="4861" width="11.42578125" style="1"/>
    <col min="4862" max="4862" width="24.28515625" style="1" bestFit="1" customWidth="1"/>
    <col min="4863" max="4863" width="47" style="1" bestFit="1" customWidth="1"/>
    <col min="4864" max="4864" width="14.28515625" style="1" bestFit="1" customWidth="1"/>
    <col min="4865" max="4865" width="11.28515625" style="1" bestFit="1" customWidth="1"/>
    <col min="4866" max="4866" width="9.42578125" style="1" bestFit="1" customWidth="1"/>
    <col min="4867" max="4867" width="8.85546875" style="1" bestFit="1" customWidth="1"/>
    <col min="4868" max="4868" width="7.7109375" style="1" bestFit="1" customWidth="1"/>
    <col min="4869" max="4870" width="7" style="1" customWidth="1"/>
    <col min="4871" max="4871" width="6.28515625" style="1" customWidth="1"/>
    <col min="4872" max="4872" width="7.28515625" style="1" bestFit="1" customWidth="1"/>
    <col min="4873" max="4874" width="8.140625" style="1" bestFit="1" customWidth="1"/>
    <col min="4875" max="4875" width="9.42578125" style="1" bestFit="1" customWidth="1"/>
    <col min="4876" max="4877" width="8.7109375" style="1" bestFit="1" customWidth="1"/>
    <col min="4878" max="4878" width="9.42578125" style="1" bestFit="1" customWidth="1"/>
    <col min="4879" max="4879" width="6.85546875" style="1" bestFit="1" customWidth="1"/>
    <col min="4880" max="4880" width="8.85546875" style="1" bestFit="1" customWidth="1"/>
    <col min="4881" max="4881" width="7.7109375" style="1" bestFit="1" customWidth="1"/>
    <col min="4882" max="4882" width="6.28515625" style="1" bestFit="1" customWidth="1"/>
    <col min="4883" max="4883" width="6.42578125" style="1" bestFit="1" customWidth="1"/>
    <col min="4884" max="4885" width="6.28515625" style="1" customWidth="1"/>
    <col min="4886" max="4887" width="8.140625" style="1" bestFit="1" customWidth="1"/>
    <col min="4888" max="4888" width="9.42578125" style="1" bestFit="1" customWidth="1"/>
    <col min="4889" max="4890" width="8.7109375" style="1" bestFit="1" customWidth="1"/>
    <col min="4891" max="4891" width="8.28515625" style="1" bestFit="1" customWidth="1"/>
    <col min="4892" max="5117" width="11.42578125" style="1"/>
    <col min="5118" max="5118" width="24.28515625" style="1" bestFit="1" customWidth="1"/>
    <col min="5119" max="5119" width="47" style="1" bestFit="1" customWidth="1"/>
    <col min="5120" max="5120" width="14.28515625" style="1" bestFit="1" customWidth="1"/>
    <col min="5121" max="5121" width="11.28515625" style="1" bestFit="1" customWidth="1"/>
    <col min="5122" max="5122" width="9.42578125" style="1" bestFit="1" customWidth="1"/>
    <col min="5123" max="5123" width="8.85546875" style="1" bestFit="1" customWidth="1"/>
    <col min="5124" max="5124" width="7.7109375" style="1" bestFit="1" customWidth="1"/>
    <col min="5125" max="5126" width="7" style="1" customWidth="1"/>
    <col min="5127" max="5127" width="6.28515625" style="1" customWidth="1"/>
    <col min="5128" max="5128" width="7.28515625" style="1" bestFit="1" customWidth="1"/>
    <col min="5129" max="5130" width="8.140625" style="1" bestFit="1" customWidth="1"/>
    <col min="5131" max="5131" width="9.42578125" style="1" bestFit="1" customWidth="1"/>
    <col min="5132" max="5133" width="8.7109375" style="1" bestFit="1" customWidth="1"/>
    <col min="5134" max="5134" width="9.42578125" style="1" bestFit="1" customWidth="1"/>
    <col min="5135" max="5135" width="6.85546875" style="1" bestFit="1" customWidth="1"/>
    <col min="5136" max="5136" width="8.85546875" style="1" bestFit="1" customWidth="1"/>
    <col min="5137" max="5137" width="7.7109375" style="1" bestFit="1" customWidth="1"/>
    <col min="5138" max="5138" width="6.28515625" style="1" bestFit="1" customWidth="1"/>
    <col min="5139" max="5139" width="6.42578125" style="1" bestFit="1" customWidth="1"/>
    <col min="5140" max="5141" width="6.28515625" style="1" customWidth="1"/>
    <col min="5142" max="5143" width="8.140625" style="1" bestFit="1" customWidth="1"/>
    <col min="5144" max="5144" width="9.42578125" style="1" bestFit="1" customWidth="1"/>
    <col min="5145" max="5146" width="8.7109375" style="1" bestFit="1" customWidth="1"/>
    <col min="5147" max="5147" width="8.28515625" style="1" bestFit="1" customWidth="1"/>
    <col min="5148" max="5373" width="11.42578125" style="1"/>
    <col min="5374" max="5374" width="24.28515625" style="1" bestFit="1" customWidth="1"/>
    <col min="5375" max="5375" width="47" style="1" bestFit="1" customWidth="1"/>
    <col min="5376" max="5376" width="14.28515625" style="1" bestFit="1" customWidth="1"/>
    <col min="5377" max="5377" width="11.28515625" style="1" bestFit="1" customWidth="1"/>
    <col min="5378" max="5378" width="9.42578125" style="1" bestFit="1" customWidth="1"/>
    <col min="5379" max="5379" width="8.85546875" style="1" bestFit="1" customWidth="1"/>
    <col min="5380" max="5380" width="7.7109375" style="1" bestFit="1" customWidth="1"/>
    <col min="5381" max="5382" width="7" style="1" customWidth="1"/>
    <col min="5383" max="5383" width="6.28515625" style="1" customWidth="1"/>
    <col min="5384" max="5384" width="7.28515625" style="1" bestFit="1" customWidth="1"/>
    <col min="5385" max="5386" width="8.140625" style="1" bestFit="1" customWidth="1"/>
    <col min="5387" max="5387" width="9.42578125" style="1" bestFit="1" customWidth="1"/>
    <col min="5388" max="5389" width="8.7109375" style="1" bestFit="1" customWidth="1"/>
    <col min="5390" max="5390" width="9.42578125" style="1" bestFit="1" customWidth="1"/>
    <col min="5391" max="5391" width="6.85546875" style="1" bestFit="1" customWidth="1"/>
    <col min="5392" max="5392" width="8.85546875" style="1" bestFit="1" customWidth="1"/>
    <col min="5393" max="5393" width="7.7109375" style="1" bestFit="1" customWidth="1"/>
    <col min="5394" max="5394" width="6.28515625" style="1" bestFit="1" customWidth="1"/>
    <col min="5395" max="5395" width="6.42578125" style="1" bestFit="1" customWidth="1"/>
    <col min="5396" max="5397" width="6.28515625" style="1" customWidth="1"/>
    <col min="5398" max="5399" width="8.140625" style="1" bestFit="1" customWidth="1"/>
    <col min="5400" max="5400" width="9.42578125" style="1" bestFit="1" customWidth="1"/>
    <col min="5401" max="5402" width="8.7109375" style="1" bestFit="1" customWidth="1"/>
    <col min="5403" max="5403" width="8.28515625" style="1" bestFit="1" customWidth="1"/>
    <col min="5404" max="5629" width="11.42578125" style="1"/>
    <col min="5630" max="5630" width="24.28515625" style="1" bestFit="1" customWidth="1"/>
    <col min="5631" max="5631" width="47" style="1" bestFit="1" customWidth="1"/>
    <col min="5632" max="5632" width="14.28515625" style="1" bestFit="1" customWidth="1"/>
    <col min="5633" max="5633" width="11.28515625" style="1" bestFit="1" customWidth="1"/>
    <col min="5634" max="5634" width="9.42578125" style="1" bestFit="1" customWidth="1"/>
    <col min="5635" max="5635" width="8.85546875" style="1" bestFit="1" customWidth="1"/>
    <col min="5636" max="5636" width="7.7109375" style="1" bestFit="1" customWidth="1"/>
    <col min="5637" max="5638" width="7" style="1" customWidth="1"/>
    <col min="5639" max="5639" width="6.28515625" style="1" customWidth="1"/>
    <col min="5640" max="5640" width="7.28515625" style="1" bestFit="1" customWidth="1"/>
    <col min="5641" max="5642" width="8.140625" style="1" bestFit="1" customWidth="1"/>
    <col min="5643" max="5643" width="9.42578125" style="1" bestFit="1" customWidth="1"/>
    <col min="5644" max="5645" width="8.7109375" style="1" bestFit="1" customWidth="1"/>
    <col min="5646" max="5646" width="9.42578125" style="1" bestFit="1" customWidth="1"/>
    <col min="5647" max="5647" width="6.85546875" style="1" bestFit="1" customWidth="1"/>
    <col min="5648" max="5648" width="8.85546875" style="1" bestFit="1" customWidth="1"/>
    <col min="5649" max="5649" width="7.7109375" style="1" bestFit="1" customWidth="1"/>
    <col min="5650" max="5650" width="6.28515625" style="1" bestFit="1" customWidth="1"/>
    <col min="5651" max="5651" width="6.42578125" style="1" bestFit="1" customWidth="1"/>
    <col min="5652" max="5653" width="6.28515625" style="1" customWidth="1"/>
    <col min="5654" max="5655" width="8.140625" style="1" bestFit="1" customWidth="1"/>
    <col min="5656" max="5656" width="9.42578125" style="1" bestFit="1" customWidth="1"/>
    <col min="5657" max="5658" width="8.7109375" style="1" bestFit="1" customWidth="1"/>
    <col min="5659" max="5659" width="8.28515625" style="1" bestFit="1" customWidth="1"/>
    <col min="5660" max="5885" width="11.42578125" style="1"/>
    <col min="5886" max="5886" width="24.28515625" style="1" bestFit="1" customWidth="1"/>
    <col min="5887" max="5887" width="47" style="1" bestFit="1" customWidth="1"/>
    <col min="5888" max="5888" width="14.28515625" style="1" bestFit="1" customWidth="1"/>
    <col min="5889" max="5889" width="11.28515625" style="1" bestFit="1" customWidth="1"/>
    <col min="5890" max="5890" width="9.42578125" style="1" bestFit="1" customWidth="1"/>
    <col min="5891" max="5891" width="8.85546875" style="1" bestFit="1" customWidth="1"/>
    <col min="5892" max="5892" width="7.7109375" style="1" bestFit="1" customWidth="1"/>
    <col min="5893" max="5894" width="7" style="1" customWidth="1"/>
    <col min="5895" max="5895" width="6.28515625" style="1" customWidth="1"/>
    <col min="5896" max="5896" width="7.28515625" style="1" bestFit="1" customWidth="1"/>
    <col min="5897" max="5898" width="8.140625" style="1" bestFit="1" customWidth="1"/>
    <col min="5899" max="5899" width="9.42578125" style="1" bestFit="1" customWidth="1"/>
    <col min="5900" max="5901" width="8.7109375" style="1" bestFit="1" customWidth="1"/>
    <col min="5902" max="5902" width="9.42578125" style="1" bestFit="1" customWidth="1"/>
    <col min="5903" max="5903" width="6.85546875" style="1" bestFit="1" customWidth="1"/>
    <col min="5904" max="5904" width="8.85546875" style="1" bestFit="1" customWidth="1"/>
    <col min="5905" max="5905" width="7.7109375" style="1" bestFit="1" customWidth="1"/>
    <col min="5906" max="5906" width="6.28515625" style="1" bestFit="1" customWidth="1"/>
    <col min="5907" max="5907" width="6.42578125" style="1" bestFit="1" customWidth="1"/>
    <col min="5908" max="5909" width="6.28515625" style="1" customWidth="1"/>
    <col min="5910" max="5911" width="8.140625" style="1" bestFit="1" customWidth="1"/>
    <col min="5912" max="5912" width="9.42578125" style="1" bestFit="1" customWidth="1"/>
    <col min="5913" max="5914" width="8.7109375" style="1" bestFit="1" customWidth="1"/>
    <col min="5915" max="5915" width="8.28515625" style="1" bestFit="1" customWidth="1"/>
    <col min="5916" max="6141" width="11.42578125" style="1"/>
    <col min="6142" max="6142" width="24.28515625" style="1" bestFit="1" customWidth="1"/>
    <col min="6143" max="6143" width="47" style="1" bestFit="1" customWidth="1"/>
    <col min="6144" max="6144" width="14.28515625" style="1" bestFit="1" customWidth="1"/>
    <col min="6145" max="6145" width="11.28515625" style="1" bestFit="1" customWidth="1"/>
    <col min="6146" max="6146" width="9.42578125" style="1" bestFit="1" customWidth="1"/>
    <col min="6147" max="6147" width="8.85546875" style="1" bestFit="1" customWidth="1"/>
    <col min="6148" max="6148" width="7.7109375" style="1" bestFit="1" customWidth="1"/>
    <col min="6149" max="6150" width="7" style="1" customWidth="1"/>
    <col min="6151" max="6151" width="6.28515625" style="1" customWidth="1"/>
    <col min="6152" max="6152" width="7.28515625" style="1" bestFit="1" customWidth="1"/>
    <col min="6153" max="6154" width="8.140625" style="1" bestFit="1" customWidth="1"/>
    <col min="6155" max="6155" width="9.42578125" style="1" bestFit="1" customWidth="1"/>
    <col min="6156" max="6157" width="8.7109375" style="1" bestFit="1" customWidth="1"/>
    <col min="6158" max="6158" width="9.42578125" style="1" bestFit="1" customWidth="1"/>
    <col min="6159" max="6159" width="6.85546875" style="1" bestFit="1" customWidth="1"/>
    <col min="6160" max="6160" width="8.85546875" style="1" bestFit="1" customWidth="1"/>
    <col min="6161" max="6161" width="7.7109375" style="1" bestFit="1" customWidth="1"/>
    <col min="6162" max="6162" width="6.28515625" style="1" bestFit="1" customWidth="1"/>
    <col min="6163" max="6163" width="6.42578125" style="1" bestFit="1" customWidth="1"/>
    <col min="6164" max="6165" width="6.28515625" style="1" customWidth="1"/>
    <col min="6166" max="6167" width="8.140625" style="1" bestFit="1" customWidth="1"/>
    <col min="6168" max="6168" width="9.42578125" style="1" bestFit="1" customWidth="1"/>
    <col min="6169" max="6170" width="8.7109375" style="1" bestFit="1" customWidth="1"/>
    <col min="6171" max="6171" width="8.28515625" style="1" bestFit="1" customWidth="1"/>
    <col min="6172" max="6397" width="11.42578125" style="1"/>
    <col min="6398" max="6398" width="24.28515625" style="1" bestFit="1" customWidth="1"/>
    <col min="6399" max="6399" width="47" style="1" bestFit="1" customWidth="1"/>
    <col min="6400" max="6400" width="14.28515625" style="1" bestFit="1" customWidth="1"/>
    <col min="6401" max="6401" width="11.28515625" style="1" bestFit="1" customWidth="1"/>
    <col min="6402" max="6402" width="9.42578125" style="1" bestFit="1" customWidth="1"/>
    <col min="6403" max="6403" width="8.85546875" style="1" bestFit="1" customWidth="1"/>
    <col min="6404" max="6404" width="7.7109375" style="1" bestFit="1" customWidth="1"/>
    <col min="6405" max="6406" width="7" style="1" customWidth="1"/>
    <col min="6407" max="6407" width="6.28515625" style="1" customWidth="1"/>
    <col min="6408" max="6408" width="7.28515625" style="1" bestFit="1" customWidth="1"/>
    <col min="6409" max="6410" width="8.140625" style="1" bestFit="1" customWidth="1"/>
    <col min="6411" max="6411" width="9.42578125" style="1" bestFit="1" customWidth="1"/>
    <col min="6412" max="6413" width="8.7109375" style="1" bestFit="1" customWidth="1"/>
    <col min="6414" max="6414" width="9.42578125" style="1" bestFit="1" customWidth="1"/>
    <col min="6415" max="6415" width="6.85546875" style="1" bestFit="1" customWidth="1"/>
    <col min="6416" max="6416" width="8.85546875" style="1" bestFit="1" customWidth="1"/>
    <col min="6417" max="6417" width="7.7109375" style="1" bestFit="1" customWidth="1"/>
    <col min="6418" max="6418" width="6.28515625" style="1" bestFit="1" customWidth="1"/>
    <col min="6419" max="6419" width="6.42578125" style="1" bestFit="1" customWidth="1"/>
    <col min="6420" max="6421" width="6.28515625" style="1" customWidth="1"/>
    <col min="6422" max="6423" width="8.140625" style="1" bestFit="1" customWidth="1"/>
    <col min="6424" max="6424" width="9.42578125" style="1" bestFit="1" customWidth="1"/>
    <col min="6425" max="6426" width="8.7109375" style="1" bestFit="1" customWidth="1"/>
    <col min="6427" max="6427" width="8.28515625" style="1" bestFit="1" customWidth="1"/>
    <col min="6428" max="6653" width="11.42578125" style="1"/>
    <col min="6654" max="6654" width="24.28515625" style="1" bestFit="1" customWidth="1"/>
    <col min="6655" max="6655" width="47" style="1" bestFit="1" customWidth="1"/>
    <col min="6656" max="6656" width="14.28515625" style="1" bestFit="1" customWidth="1"/>
    <col min="6657" max="6657" width="11.28515625" style="1" bestFit="1" customWidth="1"/>
    <col min="6658" max="6658" width="9.42578125" style="1" bestFit="1" customWidth="1"/>
    <col min="6659" max="6659" width="8.85546875" style="1" bestFit="1" customWidth="1"/>
    <col min="6660" max="6660" width="7.7109375" style="1" bestFit="1" customWidth="1"/>
    <col min="6661" max="6662" width="7" style="1" customWidth="1"/>
    <col min="6663" max="6663" width="6.28515625" style="1" customWidth="1"/>
    <col min="6664" max="6664" width="7.28515625" style="1" bestFit="1" customWidth="1"/>
    <col min="6665" max="6666" width="8.140625" style="1" bestFit="1" customWidth="1"/>
    <col min="6667" max="6667" width="9.42578125" style="1" bestFit="1" customWidth="1"/>
    <col min="6668" max="6669" width="8.7109375" style="1" bestFit="1" customWidth="1"/>
    <col min="6670" max="6670" width="9.42578125" style="1" bestFit="1" customWidth="1"/>
    <col min="6671" max="6671" width="6.85546875" style="1" bestFit="1" customWidth="1"/>
    <col min="6672" max="6672" width="8.85546875" style="1" bestFit="1" customWidth="1"/>
    <col min="6673" max="6673" width="7.7109375" style="1" bestFit="1" customWidth="1"/>
    <col min="6674" max="6674" width="6.28515625" style="1" bestFit="1" customWidth="1"/>
    <col min="6675" max="6675" width="6.42578125" style="1" bestFit="1" customWidth="1"/>
    <col min="6676" max="6677" width="6.28515625" style="1" customWidth="1"/>
    <col min="6678" max="6679" width="8.140625" style="1" bestFit="1" customWidth="1"/>
    <col min="6680" max="6680" width="9.42578125" style="1" bestFit="1" customWidth="1"/>
    <col min="6681" max="6682" width="8.7109375" style="1" bestFit="1" customWidth="1"/>
    <col min="6683" max="6683" width="8.28515625" style="1" bestFit="1" customWidth="1"/>
    <col min="6684" max="6909" width="11.42578125" style="1"/>
    <col min="6910" max="6910" width="24.28515625" style="1" bestFit="1" customWidth="1"/>
    <col min="6911" max="6911" width="47" style="1" bestFit="1" customWidth="1"/>
    <col min="6912" max="6912" width="14.28515625" style="1" bestFit="1" customWidth="1"/>
    <col min="6913" max="6913" width="11.28515625" style="1" bestFit="1" customWidth="1"/>
    <col min="6914" max="6914" width="9.42578125" style="1" bestFit="1" customWidth="1"/>
    <col min="6915" max="6915" width="8.85546875" style="1" bestFit="1" customWidth="1"/>
    <col min="6916" max="6916" width="7.7109375" style="1" bestFit="1" customWidth="1"/>
    <col min="6917" max="6918" width="7" style="1" customWidth="1"/>
    <col min="6919" max="6919" width="6.28515625" style="1" customWidth="1"/>
    <col min="6920" max="6920" width="7.28515625" style="1" bestFit="1" customWidth="1"/>
    <col min="6921" max="6922" width="8.140625" style="1" bestFit="1" customWidth="1"/>
    <col min="6923" max="6923" width="9.42578125" style="1" bestFit="1" customWidth="1"/>
    <col min="6924" max="6925" width="8.7109375" style="1" bestFit="1" customWidth="1"/>
    <col min="6926" max="6926" width="9.42578125" style="1" bestFit="1" customWidth="1"/>
    <col min="6927" max="6927" width="6.85546875" style="1" bestFit="1" customWidth="1"/>
    <col min="6928" max="6928" width="8.85546875" style="1" bestFit="1" customWidth="1"/>
    <col min="6929" max="6929" width="7.7109375" style="1" bestFit="1" customWidth="1"/>
    <col min="6930" max="6930" width="6.28515625" style="1" bestFit="1" customWidth="1"/>
    <col min="6931" max="6931" width="6.42578125" style="1" bestFit="1" customWidth="1"/>
    <col min="6932" max="6933" width="6.28515625" style="1" customWidth="1"/>
    <col min="6934" max="6935" width="8.140625" style="1" bestFit="1" customWidth="1"/>
    <col min="6936" max="6936" width="9.42578125" style="1" bestFit="1" customWidth="1"/>
    <col min="6937" max="6938" width="8.7109375" style="1" bestFit="1" customWidth="1"/>
    <col min="6939" max="6939" width="8.28515625" style="1" bestFit="1" customWidth="1"/>
    <col min="6940" max="7165" width="11.42578125" style="1"/>
    <col min="7166" max="7166" width="24.28515625" style="1" bestFit="1" customWidth="1"/>
    <col min="7167" max="7167" width="47" style="1" bestFit="1" customWidth="1"/>
    <col min="7168" max="7168" width="14.28515625" style="1" bestFit="1" customWidth="1"/>
    <col min="7169" max="7169" width="11.28515625" style="1" bestFit="1" customWidth="1"/>
    <col min="7170" max="7170" width="9.42578125" style="1" bestFit="1" customWidth="1"/>
    <col min="7171" max="7171" width="8.85546875" style="1" bestFit="1" customWidth="1"/>
    <col min="7172" max="7172" width="7.7109375" style="1" bestFit="1" customWidth="1"/>
    <col min="7173" max="7174" width="7" style="1" customWidth="1"/>
    <col min="7175" max="7175" width="6.28515625" style="1" customWidth="1"/>
    <col min="7176" max="7176" width="7.28515625" style="1" bestFit="1" customWidth="1"/>
    <col min="7177" max="7178" width="8.140625" style="1" bestFit="1" customWidth="1"/>
    <col min="7179" max="7179" width="9.42578125" style="1" bestFit="1" customWidth="1"/>
    <col min="7180" max="7181" width="8.7109375" style="1" bestFit="1" customWidth="1"/>
    <col min="7182" max="7182" width="9.42578125" style="1" bestFit="1" customWidth="1"/>
    <col min="7183" max="7183" width="6.85546875" style="1" bestFit="1" customWidth="1"/>
    <col min="7184" max="7184" width="8.85546875" style="1" bestFit="1" customWidth="1"/>
    <col min="7185" max="7185" width="7.7109375" style="1" bestFit="1" customWidth="1"/>
    <col min="7186" max="7186" width="6.28515625" style="1" bestFit="1" customWidth="1"/>
    <col min="7187" max="7187" width="6.42578125" style="1" bestFit="1" customWidth="1"/>
    <col min="7188" max="7189" width="6.28515625" style="1" customWidth="1"/>
    <col min="7190" max="7191" width="8.140625" style="1" bestFit="1" customWidth="1"/>
    <col min="7192" max="7192" width="9.42578125" style="1" bestFit="1" customWidth="1"/>
    <col min="7193" max="7194" width="8.7109375" style="1" bestFit="1" customWidth="1"/>
    <col min="7195" max="7195" width="8.28515625" style="1" bestFit="1" customWidth="1"/>
    <col min="7196" max="7421" width="11.42578125" style="1"/>
    <col min="7422" max="7422" width="24.28515625" style="1" bestFit="1" customWidth="1"/>
    <col min="7423" max="7423" width="47" style="1" bestFit="1" customWidth="1"/>
    <col min="7424" max="7424" width="14.28515625" style="1" bestFit="1" customWidth="1"/>
    <col min="7425" max="7425" width="11.28515625" style="1" bestFit="1" customWidth="1"/>
    <col min="7426" max="7426" width="9.42578125" style="1" bestFit="1" customWidth="1"/>
    <col min="7427" max="7427" width="8.85546875" style="1" bestFit="1" customWidth="1"/>
    <col min="7428" max="7428" width="7.7109375" style="1" bestFit="1" customWidth="1"/>
    <col min="7429" max="7430" width="7" style="1" customWidth="1"/>
    <col min="7431" max="7431" width="6.28515625" style="1" customWidth="1"/>
    <col min="7432" max="7432" width="7.28515625" style="1" bestFit="1" customWidth="1"/>
    <col min="7433" max="7434" width="8.140625" style="1" bestFit="1" customWidth="1"/>
    <col min="7435" max="7435" width="9.42578125" style="1" bestFit="1" customWidth="1"/>
    <col min="7436" max="7437" width="8.7109375" style="1" bestFit="1" customWidth="1"/>
    <col min="7438" max="7438" width="9.42578125" style="1" bestFit="1" customWidth="1"/>
    <col min="7439" max="7439" width="6.85546875" style="1" bestFit="1" customWidth="1"/>
    <col min="7440" max="7440" width="8.85546875" style="1" bestFit="1" customWidth="1"/>
    <col min="7441" max="7441" width="7.7109375" style="1" bestFit="1" customWidth="1"/>
    <col min="7442" max="7442" width="6.28515625" style="1" bestFit="1" customWidth="1"/>
    <col min="7443" max="7443" width="6.42578125" style="1" bestFit="1" customWidth="1"/>
    <col min="7444" max="7445" width="6.28515625" style="1" customWidth="1"/>
    <col min="7446" max="7447" width="8.140625" style="1" bestFit="1" customWidth="1"/>
    <col min="7448" max="7448" width="9.42578125" style="1" bestFit="1" customWidth="1"/>
    <col min="7449" max="7450" width="8.7109375" style="1" bestFit="1" customWidth="1"/>
    <col min="7451" max="7451" width="8.28515625" style="1" bestFit="1" customWidth="1"/>
    <col min="7452" max="7677" width="11.42578125" style="1"/>
    <col min="7678" max="7678" width="24.28515625" style="1" bestFit="1" customWidth="1"/>
    <col min="7679" max="7679" width="47" style="1" bestFit="1" customWidth="1"/>
    <col min="7680" max="7680" width="14.28515625" style="1" bestFit="1" customWidth="1"/>
    <col min="7681" max="7681" width="11.28515625" style="1" bestFit="1" customWidth="1"/>
    <col min="7682" max="7682" width="9.42578125" style="1" bestFit="1" customWidth="1"/>
    <col min="7683" max="7683" width="8.85546875" style="1" bestFit="1" customWidth="1"/>
    <col min="7684" max="7684" width="7.7109375" style="1" bestFit="1" customWidth="1"/>
    <col min="7685" max="7686" width="7" style="1" customWidth="1"/>
    <col min="7687" max="7687" width="6.28515625" style="1" customWidth="1"/>
    <col min="7688" max="7688" width="7.28515625" style="1" bestFit="1" customWidth="1"/>
    <col min="7689" max="7690" width="8.140625" style="1" bestFit="1" customWidth="1"/>
    <col min="7691" max="7691" width="9.42578125" style="1" bestFit="1" customWidth="1"/>
    <col min="7692" max="7693" width="8.7109375" style="1" bestFit="1" customWidth="1"/>
    <col min="7694" max="7694" width="9.42578125" style="1" bestFit="1" customWidth="1"/>
    <col min="7695" max="7695" width="6.85546875" style="1" bestFit="1" customWidth="1"/>
    <col min="7696" max="7696" width="8.85546875" style="1" bestFit="1" customWidth="1"/>
    <col min="7697" max="7697" width="7.7109375" style="1" bestFit="1" customWidth="1"/>
    <col min="7698" max="7698" width="6.28515625" style="1" bestFit="1" customWidth="1"/>
    <col min="7699" max="7699" width="6.42578125" style="1" bestFit="1" customWidth="1"/>
    <col min="7700" max="7701" width="6.28515625" style="1" customWidth="1"/>
    <col min="7702" max="7703" width="8.140625" style="1" bestFit="1" customWidth="1"/>
    <col min="7704" max="7704" width="9.42578125" style="1" bestFit="1" customWidth="1"/>
    <col min="7705" max="7706" width="8.7109375" style="1" bestFit="1" customWidth="1"/>
    <col min="7707" max="7707" width="8.28515625" style="1" bestFit="1" customWidth="1"/>
    <col min="7708" max="7933" width="11.42578125" style="1"/>
    <col min="7934" max="7934" width="24.28515625" style="1" bestFit="1" customWidth="1"/>
    <col min="7935" max="7935" width="47" style="1" bestFit="1" customWidth="1"/>
    <col min="7936" max="7936" width="14.28515625" style="1" bestFit="1" customWidth="1"/>
    <col min="7937" max="7937" width="11.28515625" style="1" bestFit="1" customWidth="1"/>
    <col min="7938" max="7938" width="9.42578125" style="1" bestFit="1" customWidth="1"/>
    <col min="7939" max="7939" width="8.85546875" style="1" bestFit="1" customWidth="1"/>
    <col min="7940" max="7940" width="7.7109375" style="1" bestFit="1" customWidth="1"/>
    <col min="7941" max="7942" width="7" style="1" customWidth="1"/>
    <col min="7943" max="7943" width="6.28515625" style="1" customWidth="1"/>
    <col min="7944" max="7944" width="7.28515625" style="1" bestFit="1" customWidth="1"/>
    <col min="7945" max="7946" width="8.140625" style="1" bestFit="1" customWidth="1"/>
    <col min="7947" max="7947" width="9.42578125" style="1" bestFit="1" customWidth="1"/>
    <col min="7948" max="7949" width="8.7109375" style="1" bestFit="1" customWidth="1"/>
    <col min="7950" max="7950" width="9.42578125" style="1" bestFit="1" customWidth="1"/>
    <col min="7951" max="7951" width="6.85546875" style="1" bestFit="1" customWidth="1"/>
    <col min="7952" max="7952" width="8.85546875" style="1" bestFit="1" customWidth="1"/>
    <col min="7953" max="7953" width="7.7109375" style="1" bestFit="1" customWidth="1"/>
    <col min="7954" max="7954" width="6.28515625" style="1" bestFit="1" customWidth="1"/>
    <col min="7955" max="7955" width="6.42578125" style="1" bestFit="1" customWidth="1"/>
    <col min="7956" max="7957" width="6.28515625" style="1" customWidth="1"/>
    <col min="7958" max="7959" width="8.140625" style="1" bestFit="1" customWidth="1"/>
    <col min="7960" max="7960" width="9.42578125" style="1" bestFit="1" customWidth="1"/>
    <col min="7961" max="7962" width="8.7109375" style="1" bestFit="1" customWidth="1"/>
    <col min="7963" max="7963" width="8.28515625" style="1" bestFit="1" customWidth="1"/>
    <col min="7964" max="8189" width="11.42578125" style="1"/>
    <col min="8190" max="8190" width="24.28515625" style="1" bestFit="1" customWidth="1"/>
    <col min="8191" max="8191" width="47" style="1" bestFit="1" customWidth="1"/>
    <col min="8192" max="8192" width="14.28515625" style="1" bestFit="1" customWidth="1"/>
    <col min="8193" max="8193" width="11.28515625" style="1" bestFit="1" customWidth="1"/>
    <col min="8194" max="8194" width="9.42578125" style="1" bestFit="1" customWidth="1"/>
    <col min="8195" max="8195" width="8.85546875" style="1" bestFit="1" customWidth="1"/>
    <col min="8196" max="8196" width="7.7109375" style="1" bestFit="1" customWidth="1"/>
    <col min="8197" max="8198" width="7" style="1" customWidth="1"/>
    <col min="8199" max="8199" width="6.28515625" style="1" customWidth="1"/>
    <col min="8200" max="8200" width="7.28515625" style="1" bestFit="1" customWidth="1"/>
    <col min="8201" max="8202" width="8.140625" style="1" bestFit="1" customWidth="1"/>
    <col min="8203" max="8203" width="9.42578125" style="1" bestFit="1" customWidth="1"/>
    <col min="8204" max="8205" width="8.7109375" style="1" bestFit="1" customWidth="1"/>
    <col min="8206" max="8206" width="9.42578125" style="1" bestFit="1" customWidth="1"/>
    <col min="8207" max="8207" width="6.85546875" style="1" bestFit="1" customWidth="1"/>
    <col min="8208" max="8208" width="8.85546875" style="1" bestFit="1" customWidth="1"/>
    <col min="8209" max="8209" width="7.7109375" style="1" bestFit="1" customWidth="1"/>
    <col min="8210" max="8210" width="6.28515625" style="1" bestFit="1" customWidth="1"/>
    <col min="8211" max="8211" width="6.42578125" style="1" bestFit="1" customWidth="1"/>
    <col min="8212" max="8213" width="6.28515625" style="1" customWidth="1"/>
    <col min="8214" max="8215" width="8.140625" style="1" bestFit="1" customWidth="1"/>
    <col min="8216" max="8216" width="9.42578125" style="1" bestFit="1" customWidth="1"/>
    <col min="8217" max="8218" width="8.7109375" style="1" bestFit="1" customWidth="1"/>
    <col min="8219" max="8219" width="8.28515625" style="1" bestFit="1" customWidth="1"/>
    <col min="8220" max="8445" width="11.42578125" style="1"/>
    <col min="8446" max="8446" width="24.28515625" style="1" bestFit="1" customWidth="1"/>
    <col min="8447" max="8447" width="47" style="1" bestFit="1" customWidth="1"/>
    <col min="8448" max="8448" width="14.28515625" style="1" bestFit="1" customWidth="1"/>
    <col min="8449" max="8449" width="11.28515625" style="1" bestFit="1" customWidth="1"/>
    <col min="8450" max="8450" width="9.42578125" style="1" bestFit="1" customWidth="1"/>
    <col min="8451" max="8451" width="8.85546875" style="1" bestFit="1" customWidth="1"/>
    <col min="8452" max="8452" width="7.7109375" style="1" bestFit="1" customWidth="1"/>
    <col min="8453" max="8454" width="7" style="1" customWidth="1"/>
    <col min="8455" max="8455" width="6.28515625" style="1" customWidth="1"/>
    <col min="8456" max="8456" width="7.28515625" style="1" bestFit="1" customWidth="1"/>
    <col min="8457" max="8458" width="8.140625" style="1" bestFit="1" customWidth="1"/>
    <col min="8459" max="8459" width="9.42578125" style="1" bestFit="1" customWidth="1"/>
    <col min="8460" max="8461" width="8.7109375" style="1" bestFit="1" customWidth="1"/>
    <col min="8462" max="8462" width="9.42578125" style="1" bestFit="1" customWidth="1"/>
    <col min="8463" max="8463" width="6.85546875" style="1" bestFit="1" customWidth="1"/>
    <col min="8464" max="8464" width="8.85546875" style="1" bestFit="1" customWidth="1"/>
    <col min="8465" max="8465" width="7.7109375" style="1" bestFit="1" customWidth="1"/>
    <col min="8466" max="8466" width="6.28515625" style="1" bestFit="1" customWidth="1"/>
    <col min="8467" max="8467" width="6.42578125" style="1" bestFit="1" customWidth="1"/>
    <col min="8468" max="8469" width="6.28515625" style="1" customWidth="1"/>
    <col min="8470" max="8471" width="8.140625" style="1" bestFit="1" customWidth="1"/>
    <col min="8472" max="8472" width="9.42578125" style="1" bestFit="1" customWidth="1"/>
    <col min="8473" max="8474" width="8.7109375" style="1" bestFit="1" customWidth="1"/>
    <col min="8475" max="8475" width="8.28515625" style="1" bestFit="1" customWidth="1"/>
    <col min="8476" max="8701" width="11.42578125" style="1"/>
    <col min="8702" max="8702" width="24.28515625" style="1" bestFit="1" customWidth="1"/>
    <col min="8703" max="8703" width="47" style="1" bestFit="1" customWidth="1"/>
    <col min="8704" max="8704" width="14.28515625" style="1" bestFit="1" customWidth="1"/>
    <col min="8705" max="8705" width="11.28515625" style="1" bestFit="1" customWidth="1"/>
    <col min="8706" max="8706" width="9.42578125" style="1" bestFit="1" customWidth="1"/>
    <col min="8707" max="8707" width="8.85546875" style="1" bestFit="1" customWidth="1"/>
    <col min="8708" max="8708" width="7.7109375" style="1" bestFit="1" customWidth="1"/>
    <col min="8709" max="8710" width="7" style="1" customWidth="1"/>
    <col min="8711" max="8711" width="6.28515625" style="1" customWidth="1"/>
    <col min="8712" max="8712" width="7.28515625" style="1" bestFit="1" customWidth="1"/>
    <col min="8713" max="8714" width="8.140625" style="1" bestFit="1" customWidth="1"/>
    <col min="8715" max="8715" width="9.42578125" style="1" bestFit="1" customWidth="1"/>
    <col min="8716" max="8717" width="8.7109375" style="1" bestFit="1" customWidth="1"/>
    <col min="8718" max="8718" width="9.42578125" style="1" bestFit="1" customWidth="1"/>
    <col min="8719" max="8719" width="6.85546875" style="1" bestFit="1" customWidth="1"/>
    <col min="8720" max="8720" width="8.85546875" style="1" bestFit="1" customWidth="1"/>
    <col min="8721" max="8721" width="7.7109375" style="1" bestFit="1" customWidth="1"/>
    <col min="8722" max="8722" width="6.28515625" style="1" bestFit="1" customWidth="1"/>
    <col min="8723" max="8723" width="6.42578125" style="1" bestFit="1" customWidth="1"/>
    <col min="8724" max="8725" width="6.28515625" style="1" customWidth="1"/>
    <col min="8726" max="8727" width="8.140625" style="1" bestFit="1" customWidth="1"/>
    <col min="8728" max="8728" width="9.42578125" style="1" bestFit="1" customWidth="1"/>
    <col min="8729" max="8730" width="8.7109375" style="1" bestFit="1" customWidth="1"/>
    <col min="8731" max="8731" width="8.28515625" style="1" bestFit="1" customWidth="1"/>
    <col min="8732" max="8957" width="11.42578125" style="1"/>
    <col min="8958" max="8958" width="24.28515625" style="1" bestFit="1" customWidth="1"/>
    <col min="8959" max="8959" width="47" style="1" bestFit="1" customWidth="1"/>
    <col min="8960" max="8960" width="14.28515625" style="1" bestFit="1" customWidth="1"/>
    <col min="8961" max="8961" width="11.28515625" style="1" bestFit="1" customWidth="1"/>
    <col min="8962" max="8962" width="9.42578125" style="1" bestFit="1" customWidth="1"/>
    <col min="8963" max="8963" width="8.85546875" style="1" bestFit="1" customWidth="1"/>
    <col min="8964" max="8964" width="7.7109375" style="1" bestFit="1" customWidth="1"/>
    <col min="8965" max="8966" width="7" style="1" customWidth="1"/>
    <col min="8967" max="8967" width="6.28515625" style="1" customWidth="1"/>
    <col min="8968" max="8968" width="7.28515625" style="1" bestFit="1" customWidth="1"/>
    <col min="8969" max="8970" width="8.140625" style="1" bestFit="1" customWidth="1"/>
    <col min="8971" max="8971" width="9.42578125" style="1" bestFit="1" customWidth="1"/>
    <col min="8972" max="8973" width="8.7109375" style="1" bestFit="1" customWidth="1"/>
    <col min="8974" max="8974" width="9.42578125" style="1" bestFit="1" customWidth="1"/>
    <col min="8975" max="8975" width="6.85546875" style="1" bestFit="1" customWidth="1"/>
    <col min="8976" max="8976" width="8.85546875" style="1" bestFit="1" customWidth="1"/>
    <col min="8977" max="8977" width="7.7109375" style="1" bestFit="1" customWidth="1"/>
    <col min="8978" max="8978" width="6.28515625" style="1" bestFit="1" customWidth="1"/>
    <col min="8979" max="8979" width="6.42578125" style="1" bestFit="1" customWidth="1"/>
    <col min="8980" max="8981" width="6.28515625" style="1" customWidth="1"/>
    <col min="8982" max="8983" width="8.140625" style="1" bestFit="1" customWidth="1"/>
    <col min="8984" max="8984" width="9.42578125" style="1" bestFit="1" customWidth="1"/>
    <col min="8985" max="8986" width="8.7109375" style="1" bestFit="1" customWidth="1"/>
    <col min="8987" max="8987" width="8.28515625" style="1" bestFit="1" customWidth="1"/>
    <col min="8988" max="9213" width="11.42578125" style="1"/>
    <col min="9214" max="9214" width="24.28515625" style="1" bestFit="1" customWidth="1"/>
    <col min="9215" max="9215" width="47" style="1" bestFit="1" customWidth="1"/>
    <col min="9216" max="9216" width="14.28515625" style="1" bestFit="1" customWidth="1"/>
    <col min="9217" max="9217" width="11.28515625" style="1" bestFit="1" customWidth="1"/>
    <col min="9218" max="9218" width="9.42578125" style="1" bestFit="1" customWidth="1"/>
    <col min="9219" max="9219" width="8.85546875" style="1" bestFit="1" customWidth="1"/>
    <col min="9220" max="9220" width="7.7109375" style="1" bestFit="1" customWidth="1"/>
    <col min="9221" max="9222" width="7" style="1" customWidth="1"/>
    <col min="9223" max="9223" width="6.28515625" style="1" customWidth="1"/>
    <col min="9224" max="9224" width="7.28515625" style="1" bestFit="1" customWidth="1"/>
    <col min="9225" max="9226" width="8.140625" style="1" bestFit="1" customWidth="1"/>
    <col min="9227" max="9227" width="9.42578125" style="1" bestFit="1" customWidth="1"/>
    <col min="9228" max="9229" width="8.7109375" style="1" bestFit="1" customWidth="1"/>
    <col min="9230" max="9230" width="9.42578125" style="1" bestFit="1" customWidth="1"/>
    <col min="9231" max="9231" width="6.85546875" style="1" bestFit="1" customWidth="1"/>
    <col min="9232" max="9232" width="8.85546875" style="1" bestFit="1" customWidth="1"/>
    <col min="9233" max="9233" width="7.7109375" style="1" bestFit="1" customWidth="1"/>
    <col min="9234" max="9234" width="6.28515625" style="1" bestFit="1" customWidth="1"/>
    <col min="9235" max="9235" width="6.42578125" style="1" bestFit="1" customWidth="1"/>
    <col min="9236" max="9237" width="6.28515625" style="1" customWidth="1"/>
    <col min="9238" max="9239" width="8.140625" style="1" bestFit="1" customWidth="1"/>
    <col min="9240" max="9240" width="9.42578125" style="1" bestFit="1" customWidth="1"/>
    <col min="9241" max="9242" width="8.7109375" style="1" bestFit="1" customWidth="1"/>
    <col min="9243" max="9243" width="8.28515625" style="1" bestFit="1" customWidth="1"/>
    <col min="9244" max="9469" width="11.42578125" style="1"/>
    <col min="9470" max="9470" width="24.28515625" style="1" bestFit="1" customWidth="1"/>
    <col min="9471" max="9471" width="47" style="1" bestFit="1" customWidth="1"/>
    <col min="9472" max="9472" width="14.28515625" style="1" bestFit="1" customWidth="1"/>
    <col min="9473" max="9473" width="11.28515625" style="1" bestFit="1" customWidth="1"/>
    <col min="9474" max="9474" width="9.42578125" style="1" bestFit="1" customWidth="1"/>
    <col min="9475" max="9475" width="8.85546875" style="1" bestFit="1" customWidth="1"/>
    <col min="9476" max="9476" width="7.7109375" style="1" bestFit="1" customWidth="1"/>
    <col min="9477" max="9478" width="7" style="1" customWidth="1"/>
    <col min="9479" max="9479" width="6.28515625" style="1" customWidth="1"/>
    <col min="9480" max="9480" width="7.28515625" style="1" bestFit="1" customWidth="1"/>
    <col min="9481" max="9482" width="8.140625" style="1" bestFit="1" customWidth="1"/>
    <col min="9483" max="9483" width="9.42578125" style="1" bestFit="1" customWidth="1"/>
    <col min="9484" max="9485" width="8.7109375" style="1" bestFit="1" customWidth="1"/>
    <col min="9486" max="9486" width="9.42578125" style="1" bestFit="1" customWidth="1"/>
    <col min="9487" max="9487" width="6.85546875" style="1" bestFit="1" customWidth="1"/>
    <col min="9488" max="9488" width="8.85546875" style="1" bestFit="1" customWidth="1"/>
    <col min="9489" max="9489" width="7.7109375" style="1" bestFit="1" customWidth="1"/>
    <col min="9490" max="9490" width="6.28515625" style="1" bestFit="1" customWidth="1"/>
    <col min="9491" max="9491" width="6.42578125" style="1" bestFit="1" customWidth="1"/>
    <col min="9492" max="9493" width="6.28515625" style="1" customWidth="1"/>
    <col min="9494" max="9495" width="8.140625" style="1" bestFit="1" customWidth="1"/>
    <col min="9496" max="9496" width="9.42578125" style="1" bestFit="1" customWidth="1"/>
    <col min="9497" max="9498" width="8.7109375" style="1" bestFit="1" customWidth="1"/>
    <col min="9499" max="9499" width="8.28515625" style="1" bestFit="1" customWidth="1"/>
    <col min="9500" max="9725" width="11.42578125" style="1"/>
    <col min="9726" max="9726" width="24.28515625" style="1" bestFit="1" customWidth="1"/>
    <col min="9727" max="9727" width="47" style="1" bestFit="1" customWidth="1"/>
    <col min="9728" max="9728" width="14.28515625" style="1" bestFit="1" customWidth="1"/>
    <col min="9729" max="9729" width="11.28515625" style="1" bestFit="1" customWidth="1"/>
    <col min="9730" max="9730" width="9.42578125" style="1" bestFit="1" customWidth="1"/>
    <col min="9731" max="9731" width="8.85546875" style="1" bestFit="1" customWidth="1"/>
    <col min="9732" max="9732" width="7.7109375" style="1" bestFit="1" customWidth="1"/>
    <col min="9733" max="9734" width="7" style="1" customWidth="1"/>
    <col min="9735" max="9735" width="6.28515625" style="1" customWidth="1"/>
    <col min="9736" max="9736" width="7.28515625" style="1" bestFit="1" customWidth="1"/>
    <col min="9737" max="9738" width="8.140625" style="1" bestFit="1" customWidth="1"/>
    <col min="9739" max="9739" width="9.42578125" style="1" bestFit="1" customWidth="1"/>
    <col min="9740" max="9741" width="8.7109375" style="1" bestFit="1" customWidth="1"/>
    <col min="9742" max="9742" width="9.42578125" style="1" bestFit="1" customWidth="1"/>
    <col min="9743" max="9743" width="6.85546875" style="1" bestFit="1" customWidth="1"/>
    <col min="9744" max="9744" width="8.85546875" style="1" bestFit="1" customWidth="1"/>
    <col min="9745" max="9745" width="7.7109375" style="1" bestFit="1" customWidth="1"/>
    <col min="9746" max="9746" width="6.28515625" style="1" bestFit="1" customWidth="1"/>
    <col min="9747" max="9747" width="6.42578125" style="1" bestFit="1" customWidth="1"/>
    <col min="9748" max="9749" width="6.28515625" style="1" customWidth="1"/>
    <col min="9750" max="9751" width="8.140625" style="1" bestFit="1" customWidth="1"/>
    <col min="9752" max="9752" width="9.42578125" style="1" bestFit="1" customWidth="1"/>
    <col min="9753" max="9754" width="8.7109375" style="1" bestFit="1" customWidth="1"/>
    <col min="9755" max="9755" width="8.28515625" style="1" bestFit="1" customWidth="1"/>
    <col min="9756" max="9981" width="11.42578125" style="1"/>
    <col min="9982" max="9982" width="24.28515625" style="1" bestFit="1" customWidth="1"/>
    <col min="9983" max="9983" width="47" style="1" bestFit="1" customWidth="1"/>
    <col min="9984" max="9984" width="14.28515625" style="1" bestFit="1" customWidth="1"/>
    <col min="9985" max="9985" width="11.28515625" style="1" bestFit="1" customWidth="1"/>
    <col min="9986" max="9986" width="9.42578125" style="1" bestFit="1" customWidth="1"/>
    <col min="9987" max="9987" width="8.85546875" style="1" bestFit="1" customWidth="1"/>
    <col min="9988" max="9988" width="7.7109375" style="1" bestFit="1" customWidth="1"/>
    <col min="9989" max="9990" width="7" style="1" customWidth="1"/>
    <col min="9991" max="9991" width="6.28515625" style="1" customWidth="1"/>
    <col min="9992" max="9992" width="7.28515625" style="1" bestFit="1" customWidth="1"/>
    <col min="9993" max="9994" width="8.140625" style="1" bestFit="1" customWidth="1"/>
    <col min="9995" max="9995" width="9.42578125" style="1" bestFit="1" customWidth="1"/>
    <col min="9996" max="9997" width="8.7109375" style="1" bestFit="1" customWidth="1"/>
    <col min="9998" max="9998" width="9.42578125" style="1" bestFit="1" customWidth="1"/>
    <col min="9999" max="9999" width="6.85546875" style="1" bestFit="1" customWidth="1"/>
    <col min="10000" max="10000" width="8.85546875" style="1" bestFit="1" customWidth="1"/>
    <col min="10001" max="10001" width="7.7109375" style="1" bestFit="1" customWidth="1"/>
    <col min="10002" max="10002" width="6.28515625" style="1" bestFit="1" customWidth="1"/>
    <col min="10003" max="10003" width="6.42578125" style="1" bestFit="1" customWidth="1"/>
    <col min="10004" max="10005" width="6.28515625" style="1" customWidth="1"/>
    <col min="10006" max="10007" width="8.140625" style="1" bestFit="1" customWidth="1"/>
    <col min="10008" max="10008" width="9.42578125" style="1" bestFit="1" customWidth="1"/>
    <col min="10009" max="10010" width="8.7109375" style="1" bestFit="1" customWidth="1"/>
    <col min="10011" max="10011" width="8.28515625" style="1" bestFit="1" customWidth="1"/>
    <col min="10012" max="10237" width="11.42578125" style="1"/>
    <col min="10238" max="10238" width="24.28515625" style="1" bestFit="1" customWidth="1"/>
    <col min="10239" max="10239" width="47" style="1" bestFit="1" customWidth="1"/>
    <col min="10240" max="10240" width="14.28515625" style="1" bestFit="1" customWidth="1"/>
    <col min="10241" max="10241" width="11.28515625" style="1" bestFit="1" customWidth="1"/>
    <col min="10242" max="10242" width="9.42578125" style="1" bestFit="1" customWidth="1"/>
    <col min="10243" max="10243" width="8.85546875" style="1" bestFit="1" customWidth="1"/>
    <col min="10244" max="10244" width="7.7109375" style="1" bestFit="1" customWidth="1"/>
    <col min="10245" max="10246" width="7" style="1" customWidth="1"/>
    <col min="10247" max="10247" width="6.28515625" style="1" customWidth="1"/>
    <col min="10248" max="10248" width="7.28515625" style="1" bestFit="1" customWidth="1"/>
    <col min="10249" max="10250" width="8.140625" style="1" bestFit="1" customWidth="1"/>
    <col min="10251" max="10251" width="9.42578125" style="1" bestFit="1" customWidth="1"/>
    <col min="10252" max="10253" width="8.7109375" style="1" bestFit="1" customWidth="1"/>
    <col min="10254" max="10254" width="9.42578125" style="1" bestFit="1" customWidth="1"/>
    <col min="10255" max="10255" width="6.85546875" style="1" bestFit="1" customWidth="1"/>
    <col min="10256" max="10256" width="8.85546875" style="1" bestFit="1" customWidth="1"/>
    <col min="10257" max="10257" width="7.7109375" style="1" bestFit="1" customWidth="1"/>
    <col min="10258" max="10258" width="6.28515625" style="1" bestFit="1" customWidth="1"/>
    <col min="10259" max="10259" width="6.42578125" style="1" bestFit="1" customWidth="1"/>
    <col min="10260" max="10261" width="6.28515625" style="1" customWidth="1"/>
    <col min="10262" max="10263" width="8.140625" style="1" bestFit="1" customWidth="1"/>
    <col min="10264" max="10264" width="9.42578125" style="1" bestFit="1" customWidth="1"/>
    <col min="10265" max="10266" width="8.7109375" style="1" bestFit="1" customWidth="1"/>
    <col min="10267" max="10267" width="8.28515625" style="1" bestFit="1" customWidth="1"/>
    <col min="10268" max="10493" width="11.42578125" style="1"/>
    <col min="10494" max="10494" width="24.28515625" style="1" bestFit="1" customWidth="1"/>
    <col min="10495" max="10495" width="47" style="1" bestFit="1" customWidth="1"/>
    <col min="10496" max="10496" width="14.28515625" style="1" bestFit="1" customWidth="1"/>
    <col min="10497" max="10497" width="11.28515625" style="1" bestFit="1" customWidth="1"/>
    <col min="10498" max="10498" width="9.42578125" style="1" bestFit="1" customWidth="1"/>
    <col min="10499" max="10499" width="8.85546875" style="1" bestFit="1" customWidth="1"/>
    <col min="10500" max="10500" width="7.7109375" style="1" bestFit="1" customWidth="1"/>
    <col min="10501" max="10502" width="7" style="1" customWidth="1"/>
    <col min="10503" max="10503" width="6.28515625" style="1" customWidth="1"/>
    <col min="10504" max="10504" width="7.28515625" style="1" bestFit="1" customWidth="1"/>
    <col min="10505" max="10506" width="8.140625" style="1" bestFit="1" customWidth="1"/>
    <col min="10507" max="10507" width="9.42578125" style="1" bestFit="1" customWidth="1"/>
    <col min="10508" max="10509" width="8.7109375" style="1" bestFit="1" customWidth="1"/>
    <col min="10510" max="10510" width="9.42578125" style="1" bestFit="1" customWidth="1"/>
    <col min="10511" max="10511" width="6.85546875" style="1" bestFit="1" customWidth="1"/>
    <col min="10512" max="10512" width="8.85546875" style="1" bestFit="1" customWidth="1"/>
    <col min="10513" max="10513" width="7.7109375" style="1" bestFit="1" customWidth="1"/>
    <col min="10514" max="10514" width="6.28515625" style="1" bestFit="1" customWidth="1"/>
    <col min="10515" max="10515" width="6.42578125" style="1" bestFit="1" customWidth="1"/>
    <col min="10516" max="10517" width="6.28515625" style="1" customWidth="1"/>
    <col min="10518" max="10519" width="8.140625" style="1" bestFit="1" customWidth="1"/>
    <col min="10520" max="10520" width="9.42578125" style="1" bestFit="1" customWidth="1"/>
    <col min="10521" max="10522" width="8.7109375" style="1" bestFit="1" customWidth="1"/>
    <col min="10523" max="10523" width="8.28515625" style="1" bestFit="1" customWidth="1"/>
    <col min="10524" max="10749" width="11.42578125" style="1"/>
    <col min="10750" max="10750" width="24.28515625" style="1" bestFit="1" customWidth="1"/>
    <col min="10751" max="10751" width="47" style="1" bestFit="1" customWidth="1"/>
    <col min="10752" max="10752" width="14.28515625" style="1" bestFit="1" customWidth="1"/>
    <col min="10753" max="10753" width="11.28515625" style="1" bestFit="1" customWidth="1"/>
    <col min="10754" max="10754" width="9.42578125" style="1" bestFit="1" customWidth="1"/>
    <col min="10755" max="10755" width="8.85546875" style="1" bestFit="1" customWidth="1"/>
    <col min="10756" max="10756" width="7.7109375" style="1" bestFit="1" customWidth="1"/>
    <col min="10757" max="10758" width="7" style="1" customWidth="1"/>
    <col min="10759" max="10759" width="6.28515625" style="1" customWidth="1"/>
    <col min="10760" max="10760" width="7.28515625" style="1" bestFit="1" customWidth="1"/>
    <col min="10761" max="10762" width="8.140625" style="1" bestFit="1" customWidth="1"/>
    <col min="10763" max="10763" width="9.42578125" style="1" bestFit="1" customWidth="1"/>
    <col min="10764" max="10765" width="8.7109375" style="1" bestFit="1" customWidth="1"/>
    <col min="10766" max="10766" width="9.42578125" style="1" bestFit="1" customWidth="1"/>
    <col min="10767" max="10767" width="6.85546875" style="1" bestFit="1" customWidth="1"/>
    <col min="10768" max="10768" width="8.85546875" style="1" bestFit="1" customWidth="1"/>
    <col min="10769" max="10769" width="7.7109375" style="1" bestFit="1" customWidth="1"/>
    <col min="10770" max="10770" width="6.28515625" style="1" bestFit="1" customWidth="1"/>
    <col min="10771" max="10771" width="6.42578125" style="1" bestFit="1" customWidth="1"/>
    <col min="10772" max="10773" width="6.28515625" style="1" customWidth="1"/>
    <col min="10774" max="10775" width="8.140625" style="1" bestFit="1" customWidth="1"/>
    <col min="10776" max="10776" width="9.42578125" style="1" bestFit="1" customWidth="1"/>
    <col min="10777" max="10778" width="8.7109375" style="1" bestFit="1" customWidth="1"/>
    <col min="10779" max="10779" width="8.28515625" style="1" bestFit="1" customWidth="1"/>
    <col min="10780" max="11005" width="11.42578125" style="1"/>
    <col min="11006" max="11006" width="24.28515625" style="1" bestFit="1" customWidth="1"/>
    <col min="11007" max="11007" width="47" style="1" bestFit="1" customWidth="1"/>
    <col min="11008" max="11008" width="14.28515625" style="1" bestFit="1" customWidth="1"/>
    <col min="11009" max="11009" width="11.28515625" style="1" bestFit="1" customWidth="1"/>
    <col min="11010" max="11010" width="9.42578125" style="1" bestFit="1" customWidth="1"/>
    <col min="11011" max="11011" width="8.85546875" style="1" bestFit="1" customWidth="1"/>
    <col min="11012" max="11012" width="7.7109375" style="1" bestFit="1" customWidth="1"/>
    <col min="11013" max="11014" width="7" style="1" customWidth="1"/>
    <col min="11015" max="11015" width="6.28515625" style="1" customWidth="1"/>
    <col min="11016" max="11016" width="7.28515625" style="1" bestFit="1" customWidth="1"/>
    <col min="11017" max="11018" width="8.140625" style="1" bestFit="1" customWidth="1"/>
    <col min="11019" max="11019" width="9.42578125" style="1" bestFit="1" customWidth="1"/>
    <col min="11020" max="11021" width="8.7109375" style="1" bestFit="1" customWidth="1"/>
    <col min="11022" max="11022" width="9.42578125" style="1" bestFit="1" customWidth="1"/>
    <col min="11023" max="11023" width="6.85546875" style="1" bestFit="1" customWidth="1"/>
    <col min="11024" max="11024" width="8.85546875" style="1" bestFit="1" customWidth="1"/>
    <col min="11025" max="11025" width="7.7109375" style="1" bestFit="1" customWidth="1"/>
    <col min="11026" max="11026" width="6.28515625" style="1" bestFit="1" customWidth="1"/>
    <col min="11027" max="11027" width="6.42578125" style="1" bestFit="1" customWidth="1"/>
    <col min="11028" max="11029" width="6.28515625" style="1" customWidth="1"/>
    <col min="11030" max="11031" width="8.140625" style="1" bestFit="1" customWidth="1"/>
    <col min="11032" max="11032" width="9.42578125" style="1" bestFit="1" customWidth="1"/>
    <col min="11033" max="11034" width="8.7109375" style="1" bestFit="1" customWidth="1"/>
    <col min="11035" max="11035" width="8.28515625" style="1" bestFit="1" customWidth="1"/>
    <col min="11036" max="11261" width="11.42578125" style="1"/>
    <col min="11262" max="11262" width="24.28515625" style="1" bestFit="1" customWidth="1"/>
    <col min="11263" max="11263" width="47" style="1" bestFit="1" customWidth="1"/>
    <col min="11264" max="11264" width="14.28515625" style="1" bestFit="1" customWidth="1"/>
    <col min="11265" max="11265" width="11.28515625" style="1" bestFit="1" customWidth="1"/>
    <col min="11266" max="11266" width="9.42578125" style="1" bestFit="1" customWidth="1"/>
    <col min="11267" max="11267" width="8.85546875" style="1" bestFit="1" customWidth="1"/>
    <col min="11268" max="11268" width="7.7109375" style="1" bestFit="1" customWidth="1"/>
    <col min="11269" max="11270" width="7" style="1" customWidth="1"/>
    <col min="11271" max="11271" width="6.28515625" style="1" customWidth="1"/>
    <col min="11272" max="11272" width="7.28515625" style="1" bestFit="1" customWidth="1"/>
    <col min="11273" max="11274" width="8.140625" style="1" bestFit="1" customWidth="1"/>
    <col min="11275" max="11275" width="9.42578125" style="1" bestFit="1" customWidth="1"/>
    <col min="11276" max="11277" width="8.7109375" style="1" bestFit="1" customWidth="1"/>
    <col min="11278" max="11278" width="9.42578125" style="1" bestFit="1" customWidth="1"/>
    <col min="11279" max="11279" width="6.85546875" style="1" bestFit="1" customWidth="1"/>
    <col min="11280" max="11280" width="8.85546875" style="1" bestFit="1" customWidth="1"/>
    <col min="11281" max="11281" width="7.7109375" style="1" bestFit="1" customWidth="1"/>
    <col min="11282" max="11282" width="6.28515625" style="1" bestFit="1" customWidth="1"/>
    <col min="11283" max="11283" width="6.42578125" style="1" bestFit="1" customWidth="1"/>
    <col min="11284" max="11285" width="6.28515625" style="1" customWidth="1"/>
    <col min="11286" max="11287" width="8.140625" style="1" bestFit="1" customWidth="1"/>
    <col min="11288" max="11288" width="9.42578125" style="1" bestFit="1" customWidth="1"/>
    <col min="11289" max="11290" width="8.7109375" style="1" bestFit="1" customWidth="1"/>
    <col min="11291" max="11291" width="8.28515625" style="1" bestFit="1" customWidth="1"/>
    <col min="11292" max="11517" width="11.42578125" style="1"/>
    <col min="11518" max="11518" width="24.28515625" style="1" bestFit="1" customWidth="1"/>
    <col min="11519" max="11519" width="47" style="1" bestFit="1" customWidth="1"/>
    <col min="11520" max="11520" width="14.28515625" style="1" bestFit="1" customWidth="1"/>
    <col min="11521" max="11521" width="11.28515625" style="1" bestFit="1" customWidth="1"/>
    <col min="11522" max="11522" width="9.42578125" style="1" bestFit="1" customWidth="1"/>
    <col min="11523" max="11523" width="8.85546875" style="1" bestFit="1" customWidth="1"/>
    <col min="11524" max="11524" width="7.7109375" style="1" bestFit="1" customWidth="1"/>
    <col min="11525" max="11526" width="7" style="1" customWidth="1"/>
    <col min="11527" max="11527" width="6.28515625" style="1" customWidth="1"/>
    <col min="11528" max="11528" width="7.28515625" style="1" bestFit="1" customWidth="1"/>
    <col min="11529" max="11530" width="8.140625" style="1" bestFit="1" customWidth="1"/>
    <col min="11531" max="11531" width="9.42578125" style="1" bestFit="1" customWidth="1"/>
    <col min="11532" max="11533" width="8.7109375" style="1" bestFit="1" customWidth="1"/>
    <col min="11534" max="11534" width="9.42578125" style="1" bestFit="1" customWidth="1"/>
    <col min="11535" max="11535" width="6.85546875" style="1" bestFit="1" customWidth="1"/>
    <col min="11536" max="11536" width="8.85546875" style="1" bestFit="1" customWidth="1"/>
    <col min="11537" max="11537" width="7.7109375" style="1" bestFit="1" customWidth="1"/>
    <col min="11538" max="11538" width="6.28515625" style="1" bestFit="1" customWidth="1"/>
    <col min="11539" max="11539" width="6.42578125" style="1" bestFit="1" customWidth="1"/>
    <col min="11540" max="11541" width="6.28515625" style="1" customWidth="1"/>
    <col min="11542" max="11543" width="8.140625" style="1" bestFit="1" customWidth="1"/>
    <col min="11544" max="11544" width="9.42578125" style="1" bestFit="1" customWidth="1"/>
    <col min="11545" max="11546" width="8.7109375" style="1" bestFit="1" customWidth="1"/>
    <col min="11547" max="11547" width="8.28515625" style="1" bestFit="1" customWidth="1"/>
    <col min="11548" max="11773" width="11.42578125" style="1"/>
    <col min="11774" max="11774" width="24.28515625" style="1" bestFit="1" customWidth="1"/>
    <col min="11775" max="11775" width="47" style="1" bestFit="1" customWidth="1"/>
    <col min="11776" max="11776" width="14.28515625" style="1" bestFit="1" customWidth="1"/>
    <col min="11777" max="11777" width="11.28515625" style="1" bestFit="1" customWidth="1"/>
    <col min="11778" max="11778" width="9.42578125" style="1" bestFit="1" customWidth="1"/>
    <col min="11779" max="11779" width="8.85546875" style="1" bestFit="1" customWidth="1"/>
    <col min="11780" max="11780" width="7.7109375" style="1" bestFit="1" customWidth="1"/>
    <col min="11781" max="11782" width="7" style="1" customWidth="1"/>
    <col min="11783" max="11783" width="6.28515625" style="1" customWidth="1"/>
    <col min="11784" max="11784" width="7.28515625" style="1" bestFit="1" customWidth="1"/>
    <col min="11785" max="11786" width="8.140625" style="1" bestFit="1" customWidth="1"/>
    <col min="11787" max="11787" width="9.42578125" style="1" bestFit="1" customWidth="1"/>
    <col min="11788" max="11789" width="8.7109375" style="1" bestFit="1" customWidth="1"/>
    <col min="11790" max="11790" width="9.42578125" style="1" bestFit="1" customWidth="1"/>
    <col min="11791" max="11791" width="6.85546875" style="1" bestFit="1" customWidth="1"/>
    <col min="11792" max="11792" width="8.85546875" style="1" bestFit="1" customWidth="1"/>
    <col min="11793" max="11793" width="7.7109375" style="1" bestFit="1" customWidth="1"/>
    <col min="11794" max="11794" width="6.28515625" style="1" bestFit="1" customWidth="1"/>
    <col min="11795" max="11795" width="6.42578125" style="1" bestFit="1" customWidth="1"/>
    <col min="11796" max="11797" width="6.28515625" style="1" customWidth="1"/>
    <col min="11798" max="11799" width="8.140625" style="1" bestFit="1" customWidth="1"/>
    <col min="11800" max="11800" width="9.42578125" style="1" bestFit="1" customWidth="1"/>
    <col min="11801" max="11802" width="8.7109375" style="1" bestFit="1" customWidth="1"/>
    <col min="11803" max="11803" width="8.28515625" style="1" bestFit="1" customWidth="1"/>
    <col min="11804" max="12029" width="11.42578125" style="1"/>
    <col min="12030" max="12030" width="24.28515625" style="1" bestFit="1" customWidth="1"/>
    <col min="12031" max="12031" width="47" style="1" bestFit="1" customWidth="1"/>
    <col min="12032" max="12032" width="14.28515625" style="1" bestFit="1" customWidth="1"/>
    <col min="12033" max="12033" width="11.28515625" style="1" bestFit="1" customWidth="1"/>
    <col min="12034" max="12034" width="9.42578125" style="1" bestFit="1" customWidth="1"/>
    <col min="12035" max="12035" width="8.85546875" style="1" bestFit="1" customWidth="1"/>
    <col min="12036" max="12036" width="7.7109375" style="1" bestFit="1" customWidth="1"/>
    <col min="12037" max="12038" width="7" style="1" customWidth="1"/>
    <col min="12039" max="12039" width="6.28515625" style="1" customWidth="1"/>
    <col min="12040" max="12040" width="7.28515625" style="1" bestFit="1" customWidth="1"/>
    <col min="12041" max="12042" width="8.140625" style="1" bestFit="1" customWidth="1"/>
    <col min="12043" max="12043" width="9.42578125" style="1" bestFit="1" customWidth="1"/>
    <col min="12044" max="12045" width="8.7109375" style="1" bestFit="1" customWidth="1"/>
    <col min="12046" max="12046" width="9.42578125" style="1" bestFit="1" customWidth="1"/>
    <col min="12047" max="12047" width="6.85546875" style="1" bestFit="1" customWidth="1"/>
    <col min="12048" max="12048" width="8.85546875" style="1" bestFit="1" customWidth="1"/>
    <col min="12049" max="12049" width="7.7109375" style="1" bestFit="1" customWidth="1"/>
    <col min="12050" max="12050" width="6.28515625" style="1" bestFit="1" customWidth="1"/>
    <col min="12051" max="12051" width="6.42578125" style="1" bestFit="1" customWidth="1"/>
    <col min="12052" max="12053" width="6.28515625" style="1" customWidth="1"/>
    <col min="12054" max="12055" width="8.140625" style="1" bestFit="1" customWidth="1"/>
    <col min="12056" max="12056" width="9.42578125" style="1" bestFit="1" customWidth="1"/>
    <col min="12057" max="12058" width="8.7109375" style="1" bestFit="1" customWidth="1"/>
    <col min="12059" max="12059" width="8.28515625" style="1" bestFit="1" customWidth="1"/>
    <col min="12060" max="12285" width="11.42578125" style="1"/>
    <col min="12286" max="12286" width="24.28515625" style="1" bestFit="1" customWidth="1"/>
    <col min="12287" max="12287" width="47" style="1" bestFit="1" customWidth="1"/>
    <col min="12288" max="12288" width="14.28515625" style="1" bestFit="1" customWidth="1"/>
    <col min="12289" max="12289" width="11.28515625" style="1" bestFit="1" customWidth="1"/>
    <col min="12290" max="12290" width="9.42578125" style="1" bestFit="1" customWidth="1"/>
    <col min="12291" max="12291" width="8.85546875" style="1" bestFit="1" customWidth="1"/>
    <col min="12292" max="12292" width="7.7109375" style="1" bestFit="1" customWidth="1"/>
    <col min="12293" max="12294" width="7" style="1" customWidth="1"/>
    <col min="12295" max="12295" width="6.28515625" style="1" customWidth="1"/>
    <col min="12296" max="12296" width="7.28515625" style="1" bestFit="1" customWidth="1"/>
    <col min="12297" max="12298" width="8.140625" style="1" bestFit="1" customWidth="1"/>
    <col min="12299" max="12299" width="9.42578125" style="1" bestFit="1" customWidth="1"/>
    <col min="12300" max="12301" width="8.7109375" style="1" bestFit="1" customWidth="1"/>
    <col min="12302" max="12302" width="9.42578125" style="1" bestFit="1" customWidth="1"/>
    <col min="12303" max="12303" width="6.85546875" style="1" bestFit="1" customWidth="1"/>
    <col min="12304" max="12304" width="8.85546875" style="1" bestFit="1" customWidth="1"/>
    <col min="12305" max="12305" width="7.7109375" style="1" bestFit="1" customWidth="1"/>
    <col min="12306" max="12306" width="6.28515625" style="1" bestFit="1" customWidth="1"/>
    <col min="12307" max="12307" width="6.42578125" style="1" bestFit="1" customWidth="1"/>
    <col min="12308" max="12309" width="6.28515625" style="1" customWidth="1"/>
    <col min="12310" max="12311" width="8.140625" style="1" bestFit="1" customWidth="1"/>
    <col min="12312" max="12312" width="9.42578125" style="1" bestFit="1" customWidth="1"/>
    <col min="12313" max="12314" width="8.7109375" style="1" bestFit="1" customWidth="1"/>
    <col min="12315" max="12315" width="8.28515625" style="1" bestFit="1" customWidth="1"/>
    <col min="12316" max="12541" width="11.42578125" style="1"/>
    <col min="12542" max="12542" width="24.28515625" style="1" bestFit="1" customWidth="1"/>
    <col min="12543" max="12543" width="47" style="1" bestFit="1" customWidth="1"/>
    <col min="12544" max="12544" width="14.28515625" style="1" bestFit="1" customWidth="1"/>
    <col min="12545" max="12545" width="11.28515625" style="1" bestFit="1" customWidth="1"/>
    <col min="12546" max="12546" width="9.42578125" style="1" bestFit="1" customWidth="1"/>
    <col min="12547" max="12547" width="8.85546875" style="1" bestFit="1" customWidth="1"/>
    <col min="12548" max="12548" width="7.7109375" style="1" bestFit="1" customWidth="1"/>
    <col min="12549" max="12550" width="7" style="1" customWidth="1"/>
    <col min="12551" max="12551" width="6.28515625" style="1" customWidth="1"/>
    <col min="12552" max="12552" width="7.28515625" style="1" bestFit="1" customWidth="1"/>
    <col min="12553" max="12554" width="8.140625" style="1" bestFit="1" customWidth="1"/>
    <col min="12555" max="12555" width="9.42578125" style="1" bestFit="1" customWidth="1"/>
    <col min="12556" max="12557" width="8.7109375" style="1" bestFit="1" customWidth="1"/>
    <col min="12558" max="12558" width="9.42578125" style="1" bestFit="1" customWidth="1"/>
    <col min="12559" max="12559" width="6.85546875" style="1" bestFit="1" customWidth="1"/>
    <col min="12560" max="12560" width="8.85546875" style="1" bestFit="1" customWidth="1"/>
    <col min="12561" max="12561" width="7.7109375" style="1" bestFit="1" customWidth="1"/>
    <col min="12562" max="12562" width="6.28515625" style="1" bestFit="1" customWidth="1"/>
    <col min="12563" max="12563" width="6.42578125" style="1" bestFit="1" customWidth="1"/>
    <col min="12564" max="12565" width="6.28515625" style="1" customWidth="1"/>
    <col min="12566" max="12567" width="8.140625" style="1" bestFit="1" customWidth="1"/>
    <col min="12568" max="12568" width="9.42578125" style="1" bestFit="1" customWidth="1"/>
    <col min="12569" max="12570" width="8.7109375" style="1" bestFit="1" customWidth="1"/>
    <col min="12571" max="12571" width="8.28515625" style="1" bestFit="1" customWidth="1"/>
    <col min="12572" max="12797" width="11.42578125" style="1"/>
    <col min="12798" max="12798" width="24.28515625" style="1" bestFit="1" customWidth="1"/>
    <col min="12799" max="12799" width="47" style="1" bestFit="1" customWidth="1"/>
    <col min="12800" max="12800" width="14.28515625" style="1" bestFit="1" customWidth="1"/>
    <col min="12801" max="12801" width="11.28515625" style="1" bestFit="1" customWidth="1"/>
    <col min="12802" max="12802" width="9.42578125" style="1" bestFit="1" customWidth="1"/>
    <col min="12803" max="12803" width="8.85546875" style="1" bestFit="1" customWidth="1"/>
    <col min="12804" max="12804" width="7.7109375" style="1" bestFit="1" customWidth="1"/>
    <col min="12805" max="12806" width="7" style="1" customWidth="1"/>
    <col min="12807" max="12807" width="6.28515625" style="1" customWidth="1"/>
    <col min="12808" max="12808" width="7.28515625" style="1" bestFit="1" customWidth="1"/>
    <col min="12809" max="12810" width="8.140625" style="1" bestFit="1" customWidth="1"/>
    <col min="12811" max="12811" width="9.42578125" style="1" bestFit="1" customWidth="1"/>
    <col min="12812" max="12813" width="8.7109375" style="1" bestFit="1" customWidth="1"/>
    <col min="12814" max="12814" width="9.42578125" style="1" bestFit="1" customWidth="1"/>
    <col min="12815" max="12815" width="6.85546875" style="1" bestFit="1" customWidth="1"/>
    <col min="12816" max="12816" width="8.85546875" style="1" bestFit="1" customWidth="1"/>
    <col min="12817" max="12817" width="7.7109375" style="1" bestFit="1" customWidth="1"/>
    <col min="12818" max="12818" width="6.28515625" style="1" bestFit="1" customWidth="1"/>
    <col min="12819" max="12819" width="6.42578125" style="1" bestFit="1" customWidth="1"/>
    <col min="12820" max="12821" width="6.28515625" style="1" customWidth="1"/>
    <col min="12822" max="12823" width="8.140625" style="1" bestFit="1" customWidth="1"/>
    <col min="12824" max="12824" width="9.42578125" style="1" bestFit="1" customWidth="1"/>
    <col min="12825" max="12826" width="8.7109375" style="1" bestFit="1" customWidth="1"/>
    <col min="12827" max="12827" width="8.28515625" style="1" bestFit="1" customWidth="1"/>
    <col min="12828" max="13053" width="11.42578125" style="1"/>
    <col min="13054" max="13054" width="24.28515625" style="1" bestFit="1" customWidth="1"/>
    <col min="13055" max="13055" width="47" style="1" bestFit="1" customWidth="1"/>
    <col min="13056" max="13056" width="14.28515625" style="1" bestFit="1" customWidth="1"/>
    <col min="13057" max="13057" width="11.28515625" style="1" bestFit="1" customWidth="1"/>
    <col min="13058" max="13058" width="9.42578125" style="1" bestFit="1" customWidth="1"/>
    <col min="13059" max="13059" width="8.85546875" style="1" bestFit="1" customWidth="1"/>
    <col min="13060" max="13060" width="7.7109375" style="1" bestFit="1" customWidth="1"/>
    <col min="13061" max="13062" width="7" style="1" customWidth="1"/>
    <col min="13063" max="13063" width="6.28515625" style="1" customWidth="1"/>
    <col min="13064" max="13064" width="7.28515625" style="1" bestFit="1" customWidth="1"/>
    <col min="13065" max="13066" width="8.140625" style="1" bestFit="1" customWidth="1"/>
    <col min="13067" max="13067" width="9.42578125" style="1" bestFit="1" customWidth="1"/>
    <col min="13068" max="13069" width="8.7109375" style="1" bestFit="1" customWidth="1"/>
    <col min="13070" max="13070" width="9.42578125" style="1" bestFit="1" customWidth="1"/>
    <col min="13071" max="13071" width="6.85546875" style="1" bestFit="1" customWidth="1"/>
    <col min="13072" max="13072" width="8.85546875" style="1" bestFit="1" customWidth="1"/>
    <col min="13073" max="13073" width="7.7109375" style="1" bestFit="1" customWidth="1"/>
    <col min="13074" max="13074" width="6.28515625" style="1" bestFit="1" customWidth="1"/>
    <col min="13075" max="13075" width="6.42578125" style="1" bestFit="1" customWidth="1"/>
    <col min="13076" max="13077" width="6.28515625" style="1" customWidth="1"/>
    <col min="13078" max="13079" width="8.140625" style="1" bestFit="1" customWidth="1"/>
    <col min="13080" max="13080" width="9.42578125" style="1" bestFit="1" customWidth="1"/>
    <col min="13081" max="13082" width="8.7109375" style="1" bestFit="1" customWidth="1"/>
    <col min="13083" max="13083" width="8.28515625" style="1" bestFit="1" customWidth="1"/>
    <col min="13084" max="13309" width="11.42578125" style="1"/>
    <col min="13310" max="13310" width="24.28515625" style="1" bestFit="1" customWidth="1"/>
    <col min="13311" max="13311" width="47" style="1" bestFit="1" customWidth="1"/>
    <col min="13312" max="13312" width="14.28515625" style="1" bestFit="1" customWidth="1"/>
    <col min="13313" max="13313" width="11.28515625" style="1" bestFit="1" customWidth="1"/>
    <col min="13314" max="13314" width="9.42578125" style="1" bestFit="1" customWidth="1"/>
    <col min="13315" max="13315" width="8.85546875" style="1" bestFit="1" customWidth="1"/>
    <col min="13316" max="13316" width="7.7109375" style="1" bestFit="1" customWidth="1"/>
    <col min="13317" max="13318" width="7" style="1" customWidth="1"/>
    <col min="13319" max="13319" width="6.28515625" style="1" customWidth="1"/>
    <col min="13320" max="13320" width="7.28515625" style="1" bestFit="1" customWidth="1"/>
    <col min="13321" max="13322" width="8.140625" style="1" bestFit="1" customWidth="1"/>
    <col min="13323" max="13323" width="9.42578125" style="1" bestFit="1" customWidth="1"/>
    <col min="13324" max="13325" width="8.7109375" style="1" bestFit="1" customWidth="1"/>
    <col min="13326" max="13326" width="9.42578125" style="1" bestFit="1" customWidth="1"/>
    <col min="13327" max="13327" width="6.85546875" style="1" bestFit="1" customWidth="1"/>
    <col min="13328" max="13328" width="8.85546875" style="1" bestFit="1" customWidth="1"/>
    <col min="13329" max="13329" width="7.7109375" style="1" bestFit="1" customWidth="1"/>
    <col min="13330" max="13330" width="6.28515625" style="1" bestFit="1" customWidth="1"/>
    <col min="13331" max="13331" width="6.42578125" style="1" bestFit="1" customWidth="1"/>
    <col min="13332" max="13333" width="6.28515625" style="1" customWidth="1"/>
    <col min="13334" max="13335" width="8.140625" style="1" bestFit="1" customWidth="1"/>
    <col min="13336" max="13336" width="9.42578125" style="1" bestFit="1" customWidth="1"/>
    <col min="13337" max="13338" width="8.7109375" style="1" bestFit="1" customWidth="1"/>
    <col min="13339" max="13339" width="8.28515625" style="1" bestFit="1" customWidth="1"/>
    <col min="13340" max="13565" width="11.42578125" style="1"/>
    <col min="13566" max="13566" width="24.28515625" style="1" bestFit="1" customWidth="1"/>
    <col min="13567" max="13567" width="47" style="1" bestFit="1" customWidth="1"/>
    <col min="13568" max="13568" width="14.28515625" style="1" bestFit="1" customWidth="1"/>
    <col min="13569" max="13569" width="11.28515625" style="1" bestFit="1" customWidth="1"/>
    <col min="13570" max="13570" width="9.42578125" style="1" bestFit="1" customWidth="1"/>
    <col min="13571" max="13571" width="8.85546875" style="1" bestFit="1" customWidth="1"/>
    <col min="13572" max="13572" width="7.7109375" style="1" bestFit="1" customWidth="1"/>
    <col min="13573" max="13574" width="7" style="1" customWidth="1"/>
    <col min="13575" max="13575" width="6.28515625" style="1" customWidth="1"/>
    <col min="13576" max="13576" width="7.28515625" style="1" bestFit="1" customWidth="1"/>
    <col min="13577" max="13578" width="8.140625" style="1" bestFit="1" customWidth="1"/>
    <col min="13579" max="13579" width="9.42578125" style="1" bestFit="1" customWidth="1"/>
    <col min="13580" max="13581" width="8.7109375" style="1" bestFit="1" customWidth="1"/>
    <col min="13582" max="13582" width="9.42578125" style="1" bestFit="1" customWidth="1"/>
    <col min="13583" max="13583" width="6.85546875" style="1" bestFit="1" customWidth="1"/>
    <col min="13584" max="13584" width="8.85546875" style="1" bestFit="1" customWidth="1"/>
    <col min="13585" max="13585" width="7.7109375" style="1" bestFit="1" customWidth="1"/>
    <col min="13586" max="13586" width="6.28515625" style="1" bestFit="1" customWidth="1"/>
    <col min="13587" max="13587" width="6.42578125" style="1" bestFit="1" customWidth="1"/>
    <col min="13588" max="13589" width="6.28515625" style="1" customWidth="1"/>
    <col min="13590" max="13591" width="8.140625" style="1" bestFit="1" customWidth="1"/>
    <col min="13592" max="13592" width="9.42578125" style="1" bestFit="1" customWidth="1"/>
    <col min="13593" max="13594" width="8.7109375" style="1" bestFit="1" customWidth="1"/>
    <col min="13595" max="13595" width="8.28515625" style="1" bestFit="1" customWidth="1"/>
    <col min="13596" max="13821" width="11.42578125" style="1"/>
    <col min="13822" max="13822" width="24.28515625" style="1" bestFit="1" customWidth="1"/>
    <col min="13823" max="13823" width="47" style="1" bestFit="1" customWidth="1"/>
    <col min="13824" max="13824" width="14.28515625" style="1" bestFit="1" customWidth="1"/>
    <col min="13825" max="13825" width="11.28515625" style="1" bestFit="1" customWidth="1"/>
    <col min="13826" max="13826" width="9.42578125" style="1" bestFit="1" customWidth="1"/>
    <col min="13827" max="13827" width="8.85546875" style="1" bestFit="1" customWidth="1"/>
    <col min="13828" max="13828" width="7.7109375" style="1" bestFit="1" customWidth="1"/>
    <col min="13829" max="13830" width="7" style="1" customWidth="1"/>
    <col min="13831" max="13831" width="6.28515625" style="1" customWidth="1"/>
    <col min="13832" max="13832" width="7.28515625" style="1" bestFit="1" customWidth="1"/>
    <col min="13833" max="13834" width="8.140625" style="1" bestFit="1" customWidth="1"/>
    <col min="13835" max="13835" width="9.42578125" style="1" bestFit="1" customWidth="1"/>
    <col min="13836" max="13837" width="8.7109375" style="1" bestFit="1" customWidth="1"/>
    <col min="13838" max="13838" width="9.42578125" style="1" bestFit="1" customWidth="1"/>
    <col min="13839" max="13839" width="6.85546875" style="1" bestFit="1" customWidth="1"/>
    <col min="13840" max="13840" width="8.85546875" style="1" bestFit="1" customWidth="1"/>
    <col min="13841" max="13841" width="7.7109375" style="1" bestFit="1" customWidth="1"/>
    <col min="13842" max="13842" width="6.28515625" style="1" bestFit="1" customWidth="1"/>
    <col min="13843" max="13843" width="6.42578125" style="1" bestFit="1" customWidth="1"/>
    <col min="13844" max="13845" width="6.28515625" style="1" customWidth="1"/>
    <col min="13846" max="13847" width="8.140625" style="1" bestFit="1" customWidth="1"/>
    <col min="13848" max="13848" width="9.42578125" style="1" bestFit="1" customWidth="1"/>
    <col min="13849" max="13850" width="8.7109375" style="1" bestFit="1" customWidth="1"/>
    <col min="13851" max="13851" width="8.28515625" style="1" bestFit="1" customWidth="1"/>
    <col min="13852" max="14077" width="11.42578125" style="1"/>
    <col min="14078" max="14078" width="24.28515625" style="1" bestFit="1" customWidth="1"/>
    <col min="14079" max="14079" width="47" style="1" bestFit="1" customWidth="1"/>
    <col min="14080" max="14080" width="14.28515625" style="1" bestFit="1" customWidth="1"/>
    <col min="14081" max="14081" width="11.28515625" style="1" bestFit="1" customWidth="1"/>
    <col min="14082" max="14082" width="9.42578125" style="1" bestFit="1" customWidth="1"/>
    <col min="14083" max="14083" width="8.85546875" style="1" bestFit="1" customWidth="1"/>
    <col min="14084" max="14084" width="7.7109375" style="1" bestFit="1" customWidth="1"/>
    <col min="14085" max="14086" width="7" style="1" customWidth="1"/>
    <col min="14087" max="14087" width="6.28515625" style="1" customWidth="1"/>
    <col min="14088" max="14088" width="7.28515625" style="1" bestFit="1" customWidth="1"/>
    <col min="14089" max="14090" width="8.140625" style="1" bestFit="1" customWidth="1"/>
    <col min="14091" max="14091" width="9.42578125" style="1" bestFit="1" customWidth="1"/>
    <col min="14092" max="14093" width="8.7109375" style="1" bestFit="1" customWidth="1"/>
    <col min="14094" max="14094" width="9.42578125" style="1" bestFit="1" customWidth="1"/>
    <col min="14095" max="14095" width="6.85546875" style="1" bestFit="1" customWidth="1"/>
    <col min="14096" max="14096" width="8.85546875" style="1" bestFit="1" customWidth="1"/>
    <col min="14097" max="14097" width="7.7109375" style="1" bestFit="1" customWidth="1"/>
    <col min="14098" max="14098" width="6.28515625" style="1" bestFit="1" customWidth="1"/>
    <col min="14099" max="14099" width="6.42578125" style="1" bestFit="1" customWidth="1"/>
    <col min="14100" max="14101" width="6.28515625" style="1" customWidth="1"/>
    <col min="14102" max="14103" width="8.140625" style="1" bestFit="1" customWidth="1"/>
    <col min="14104" max="14104" width="9.42578125" style="1" bestFit="1" customWidth="1"/>
    <col min="14105" max="14106" width="8.7109375" style="1" bestFit="1" customWidth="1"/>
    <col min="14107" max="14107" width="8.28515625" style="1" bestFit="1" customWidth="1"/>
    <col min="14108" max="14333" width="11.42578125" style="1"/>
    <col min="14334" max="14334" width="24.28515625" style="1" bestFit="1" customWidth="1"/>
    <col min="14335" max="14335" width="47" style="1" bestFit="1" customWidth="1"/>
    <col min="14336" max="14336" width="14.28515625" style="1" bestFit="1" customWidth="1"/>
    <col min="14337" max="14337" width="11.28515625" style="1" bestFit="1" customWidth="1"/>
    <col min="14338" max="14338" width="9.42578125" style="1" bestFit="1" customWidth="1"/>
    <col min="14339" max="14339" width="8.85546875" style="1" bestFit="1" customWidth="1"/>
    <col min="14340" max="14340" width="7.7109375" style="1" bestFit="1" customWidth="1"/>
    <col min="14341" max="14342" width="7" style="1" customWidth="1"/>
    <col min="14343" max="14343" width="6.28515625" style="1" customWidth="1"/>
    <col min="14344" max="14344" width="7.28515625" style="1" bestFit="1" customWidth="1"/>
    <col min="14345" max="14346" width="8.140625" style="1" bestFit="1" customWidth="1"/>
    <col min="14347" max="14347" width="9.42578125" style="1" bestFit="1" customWidth="1"/>
    <col min="14348" max="14349" width="8.7109375" style="1" bestFit="1" customWidth="1"/>
    <col min="14350" max="14350" width="9.42578125" style="1" bestFit="1" customWidth="1"/>
    <col min="14351" max="14351" width="6.85546875" style="1" bestFit="1" customWidth="1"/>
    <col min="14352" max="14352" width="8.85546875" style="1" bestFit="1" customWidth="1"/>
    <col min="14353" max="14353" width="7.7109375" style="1" bestFit="1" customWidth="1"/>
    <col min="14354" max="14354" width="6.28515625" style="1" bestFit="1" customWidth="1"/>
    <col min="14355" max="14355" width="6.42578125" style="1" bestFit="1" customWidth="1"/>
    <col min="14356" max="14357" width="6.28515625" style="1" customWidth="1"/>
    <col min="14358" max="14359" width="8.140625" style="1" bestFit="1" customWidth="1"/>
    <col min="14360" max="14360" width="9.42578125" style="1" bestFit="1" customWidth="1"/>
    <col min="14361" max="14362" width="8.7109375" style="1" bestFit="1" customWidth="1"/>
    <col min="14363" max="14363" width="8.28515625" style="1" bestFit="1" customWidth="1"/>
    <col min="14364" max="14589" width="11.42578125" style="1"/>
    <col min="14590" max="14590" width="24.28515625" style="1" bestFit="1" customWidth="1"/>
    <col min="14591" max="14591" width="47" style="1" bestFit="1" customWidth="1"/>
    <col min="14592" max="14592" width="14.28515625" style="1" bestFit="1" customWidth="1"/>
    <col min="14593" max="14593" width="11.28515625" style="1" bestFit="1" customWidth="1"/>
    <col min="14594" max="14594" width="9.42578125" style="1" bestFit="1" customWidth="1"/>
    <col min="14595" max="14595" width="8.85546875" style="1" bestFit="1" customWidth="1"/>
    <col min="14596" max="14596" width="7.7109375" style="1" bestFit="1" customWidth="1"/>
    <col min="14597" max="14598" width="7" style="1" customWidth="1"/>
    <col min="14599" max="14599" width="6.28515625" style="1" customWidth="1"/>
    <col min="14600" max="14600" width="7.28515625" style="1" bestFit="1" customWidth="1"/>
    <col min="14601" max="14602" width="8.140625" style="1" bestFit="1" customWidth="1"/>
    <col min="14603" max="14603" width="9.42578125" style="1" bestFit="1" customWidth="1"/>
    <col min="14604" max="14605" width="8.7109375" style="1" bestFit="1" customWidth="1"/>
    <col min="14606" max="14606" width="9.42578125" style="1" bestFit="1" customWidth="1"/>
    <col min="14607" max="14607" width="6.85546875" style="1" bestFit="1" customWidth="1"/>
    <col min="14608" max="14608" width="8.85546875" style="1" bestFit="1" customWidth="1"/>
    <col min="14609" max="14609" width="7.7109375" style="1" bestFit="1" customWidth="1"/>
    <col min="14610" max="14610" width="6.28515625" style="1" bestFit="1" customWidth="1"/>
    <col min="14611" max="14611" width="6.42578125" style="1" bestFit="1" customWidth="1"/>
    <col min="14612" max="14613" width="6.28515625" style="1" customWidth="1"/>
    <col min="14614" max="14615" width="8.140625" style="1" bestFit="1" customWidth="1"/>
    <col min="14616" max="14616" width="9.42578125" style="1" bestFit="1" customWidth="1"/>
    <col min="14617" max="14618" width="8.7109375" style="1" bestFit="1" customWidth="1"/>
    <col min="14619" max="14619" width="8.28515625" style="1" bestFit="1" customWidth="1"/>
    <col min="14620" max="14845" width="11.42578125" style="1"/>
    <col min="14846" max="14846" width="24.28515625" style="1" bestFit="1" customWidth="1"/>
    <col min="14847" max="14847" width="47" style="1" bestFit="1" customWidth="1"/>
    <col min="14848" max="14848" width="14.28515625" style="1" bestFit="1" customWidth="1"/>
    <col min="14849" max="14849" width="11.28515625" style="1" bestFit="1" customWidth="1"/>
    <col min="14850" max="14850" width="9.42578125" style="1" bestFit="1" customWidth="1"/>
    <col min="14851" max="14851" width="8.85546875" style="1" bestFit="1" customWidth="1"/>
    <col min="14852" max="14852" width="7.7109375" style="1" bestFit="1" customWidth="1"/>
    <col min="14853" max="14854" width="7" style="1" customWidth="1"/>
    <col min="14855" max="14855" width="6.28515625" style="1" customWidth="1"/>
    <col min="14856" max="14856" width="7.28515625" style="1" bestFit="1" customWidth="1"/>
    <col min="14857" max="14858" width="8.140625" style="1" bestFit="1" customWidth="1"/>
    <col min="14859" max="14859" width="9.42578125" style="1" bestFit="1" customWidth="1"/>
    <col min="14860" max="14861" width="8.7109375" style="1" bestFit="1" customWidth="1"/>
    <col min="14862" max="14862" width="9.42578125" style="1" bestFit="1" customWidth="1"/>
    <col min="14863" max="14863" width="6.85546875" style="1" bestFit="1" customWidth="1"/>
    <col min="14864" max="14864" width="8.85546875" style="1" bestFit="1" customWidth="1"/>
    <col min="14865" max="14865" width="7.7109375" style="1" bestFit="1" customWidth="1"/>
    <col min="14866" max="14866" width="6.28515625" style="1" bestFit="1" customWidth="1"/>
    <col min="14867" max="14867" width="6.42578125" style="1" bestFit="1" customWidth="1"/>
    <col min="14868" max="14869" width="6.28515625" style="1" customWidth="1"/>
    <col min="14870" max="14871" width="8.140625" style="1" bestFit="1" customWidth="1"/>
    <col min="14872" max="14872" width="9.42578125" style="1" bestFit="1" customWidth="1"/>
    <col min="14873" max="14874" width="8.7109375" style="1" bestFit="1" customWidth="1"/>
    <col min="14875" max="14875" width="8.28515625" style="1" bestFit="1" customWidth="1"/>
    <col min="14876" max="15101" width="11.42578125" style="1"/>
    <col min="15102" max="15102" width="24.28515625" style="1" bestFit="1" customWidth="1"/>
    <col min="15103" max="15103" width="47" style="1" bestFit="1" customWidth="1"/>
    <col min="15104" max="15104" width="14.28515625" style="1" bestFit="1" customWidth="1"/>
    <col min="15105" max="15105" width="11.28515625" style="1" bestFit="1" customWidth="1"/>
    <col min="15106" max="15106" width="9.42578125" style="1" bestFit="1" customWidth="1"/>
    <col min="15107" max="15107" width="8.85546875" style="1" bestFit="1" customWidth="1"/>
    <col min="15108" max="15108" width="7.7109375" style="1" bestFit="1" customWidth="1"/>
    <col min="15109" max="15110" width="7" style="1" customWidth="1"/>
    <col min="15111" max="15111" width="6.28515625" style="1" customWidth="1"/>
    <col min="15112" max="15112" width="7.28515625" style="1" bestFit="1" customWidth="1"/>
    <col min="15113" max="15114" width="8.140625" style="1" bestFit="1" customWidth="1"/>
    <col min="15115" max="15115" width="9.42578125" style="1" bestFit="1" customWidth="1"/>
    <col min="15116" max="15117" width="8.7109375" style="1" bestFit="1" customWidth="1"/>
    <col min="15118" max="15118" width="9.42578125" style="1" bestFit="1" customWidth="1"/>
    <col min="15119" max="15119" width="6.85546875" style="1" bestFit="1" customWidth="1"/>
    <col min="15120" max="15120" width="8.85546875" style="1" bestFit="1" customWidth="1"/>
    <col min="15121" max="15121" width="7.7109375" style="1" bestFit="1" customWidth="1"/>
    <col min="15122" max="15122" width="6.28515625" style="1" bestFit="1" customWidth="1"/>
    <col min="15123" max="15123" width="6.42578125" style="1" bestFit="1" customWidth="1"/>
    <col min="15124" max="15125" width="6.28515625" style="1" customWidth="1"/>
    <col min="15126" max="15127" width="8.140625" style="1" bestFit="1" customWidth="1"/>
    <col min="15128" max="15128" width="9.42578125" style="1" bestFit="1" customWidth="1"/>
    <col min="15129" max="15130" width="8.7109375" style="1" bestFit="1" customWidth="1"/>
    <col min="15131" max="15131" width="8.28515625" style="1" bestFit="1" customWidth="1"/>
    <col min="15132" max="15357" width="11.42578125" style="1"/>
    <col min="15358" max="15358" width="24.28515625" style="1" bestFit="1" customWidth="1"/>
    <col min="15359" max="15359" width="47" style="1" bestFit="1" customWidth="1"/>
    <col min="15360" max="15360" width="14.28515625" style="1" bestFit="1" customWidth="1"/>
    <col min="15361" max="15361" width="11.28515625" style="1" bestFit="1" customWidth="1"/>
    <col min="15362" max="15362" width="9.42578125" style="1" bestFit="1" customWidth="1"/>
    <col min="15363" max="15363" width="8.85546875" style="1" bestFit="1" customWidth="1"/>
    <col min="15364" max="15364" width="7.7109375" style="1" bestFit="1" customWidth="1"/>
    <col min="15365" max="15366" width="7" style="1" customWidth="1"/>
    <col min="15367" max="15367" width="6.28515625" style="1" customWidth="1"/>
    <col min="15368" max="15368" width="7.28515625" style="1" bestFit="1" customWidth="1"/>
    <col min="15369" max="15370" width="8.140625" style="1" bestFit="1" customWidth="1"/>
    <col min="15371" max="15371" width="9.42578125" style="1" bestFit="1" customWidth="1"/>
    <col min="15372" max="15373" width="8.7109375" style="1" bestFit="1" customWidth="1"/>
    <col min="15374" max="15374" width="9.42578125" style="1" bestFit="1" customWidth="1"/>
    <col min="15375" max="15375" width="6.85546875" style="1" bestFit="1" customWidth="1"/>
    <col min="15376" max="15376" width="8.85546875" style="1" bestFit="1" customWidth="1"/>
    <col min="15377" max="15377" width="7.7109375" style="1" bestFit="1" customWidth="1"/>
    <col min="15378" max="15378" width="6.28515625" style="1" bestFit="1" customWidth="1"/>
    <col min="15379" max="15379" width="6.42578125" style="1" bestFit="1" customWidth="1"/>
    <col min="15380" max="15381" width="6.28515625" style="1" customWidth="1"/>
    <col min="15382" max="15383" width="8.140625" style="1" bestFit="1" customWidth="1"/>
    <col min="15384" max="15384" width="9.42578125" style="1" bestFit="1" customWidth="1"/>
    <col min="15385" max="15386" width="8.7109375" style="1" bestFit="1" customWidth="1"/>
    <col min="15387" max="15387" width="8.28515625" style="1" bestFit="1" customWidth="1"/>
    <col min="15388" max="15613" width="11.42578125" style="1"/>
    <col min="15614" max="15614" width="24.28515625" style="1" bestFit="1" customWidth="1"/>
    <col min="15615" max="15615" width="47" style="1" bestFit="1" customWidth="1"/>
    <col min="15616" max="15616" width="14.28515625" style="1" bestFit="1" customWidth="1"/>
    <col min="15617" max="15617" width="11.28515625" style="1" bestFit="1" customWidth="1"/>
    <col min="15618" max="15618" width="9.42578125" style="1" bestFit="1" customWidth="1"/>
    <col min="15619" max="15619" width="8.85546875" style="1" bestFit="1" customWidth="1"/>
    <col min="15620" max="15620" width="7.7109375" style="1" bestFit="1" customWidth="1"/>
    <col min="15621" max="15622" width="7" style="1" customWidth="1"/>
    <col min="15623" max="15623" width="6.28515625" style="1" customWidth="1"/>
    <col min="15624" max="15624" width="7.28515625" style="1" bestFit="1" customWidth="1"/>
    <col min="15625" max="15626" width="8.140625" style="1" bestFit="1" customWidth="1"/>
    <col min="15627" max="15627" width="9.42578125" style="1" bestFit="1" customWidth="1"/>
    <col min="15628" max="15629" width="8.7109375" style="1" bestFit="1" customWidth="1"/>
    <col min="15630" max="15630" width="9.42578125" style="1" bestFit="1" customWidth="1"/>
    <col min="15631" max="15631" width="6.85546875" style="1" bestFit="1" customWidth="1"/>
    <col min="15632" max="15632" width="8.85546875" style="1" bestFit="1" customWidth="1"/>
    <col min="15633" max="15633" width="7.7109375" style="1" bestFit="1" customWidth="1"/>
    <col min="15634" max="15634" width="6.28515625" style="1" bestFit="1" customWidth="1"/>
    <col min="15635" max="15635" width="6.42578125" style="1" bestFit="1" customWidth="1"/>
    <col min="15636" max="15637" width="6.28515625" style="1" customWidth="1"/>
    <col min="15638" max="15639" width="8.140625" style="1" bestFit="1" customWidth="1"/>
    <col min="15640" max="15640" width="9.42578125" style="1" bestFit="1" customWidth="1"/>
    <col min="15641" max="15642" width="8.7109375" style="1" bestFit="1" customWidth="1"/>
    <col min="15643" max="15643" width="8.28515625" style="1" bestFit="1" customWidth="1"/>
    <col min="15644" max="15869" width="11.42578125" style="1"/>
    <col min="15870" max="15870" width="24.28515625" style="1" bestFit="1" customWidth="1"/>
    <col min="15871" max="15871" width="47" style="1" bestFit="1" customWidth="1"/>
    <col min="15872" max="15872" width="14.28515625" style="1" bestFit="1" customWidth="1"/>
    <col min="15873" max="15873" width="11.28515625" style="1" bestFit="1" customWidth="1"/>
    <col min="15874" max="15874" width="9.42578125" style="1" bestFit="1" customWidth="1"/>
    <col min="15875" max="15875" width="8.85546875" style="1" bestFit="1" customWidth="1"/>
    <col min="15876" max="15876" width="7.7109375" style="1" bestFit="1" customWidth="1"/>
    <col min="15877" max="15878" width="7" style="1" customWidth="1"/>
    <col min="15879" max="15879" width="6.28515625" style="1" customWidth="1"/>
    <col min="15880" max="15880" width="7.28515625" style="1" bestFit="1" customWidth="1"/>
    <col min="15881" max="15882" width="8.140625" style="1" bestFit="1" customWidth="1"/>
    <col min="15883" max="15883" width="9.42578125" style="1" bestFit="1" customWidth="1"/>
    <col min="15884" max="15885" width="8.7109375" style="1" bestFit="1" customWidth="1"/>
    <col min="15886" max="15886" width="9.42578125" style="1" bestFit="1" customWidth="1"/>
    <col min="15887" max="15887" width="6.85546875" style="1" bestFit="1" customWidth="1"/>
    <col min="15888" max="15888" width="8.85546875" style="1" bestFit="1" customWidth="1"/>
    <col min="15889" max="15889" width="7.7109375" style="1" bestFit="1" customWidth="1"/>
    <col min="15890" max="15890" width="6.28515625" style="1" bestFit="1" customWidth="1"/>
    <col min="15891" max="15891" width="6.42578125" style="1" bestFit="1" customWidth="1"/>
    <col min="15892" max="15893" width="6.28515625" style="1" customWidth="1"/>
    <col min="15894" max="15895" width="8.140625" style="1" bestFit="1" customWidth="1"/>
    <col min="15896" max="15896" width="9.42578125" style="1" bestFit="1" customWidth="1"/>
    <col min="15897" max="15898" width="8.7109375" style="1" bestFit="1" customWidth="1"/>
    <col min="15899" max="15899" width="8.28515625" style="1" bestFit="1" customWidth="1"/>
    <col min="15900" max="16125" width="11.42578125" style="1"/>
    <col min="16126" max="16126" width="24.28515625" style="1" bestFit="1" customWidth="1"/>
    <col min="16127" max="16127" width="47" style="1" bestFit="1" customWidth="1"/>
    <col min="16128" max="16128" width="14.28515625" style="1" bestFit="1" customWidth="1"/>
    <col min="16129" max="16129" width="11.28515625" style="1" bestFit="1" customWidth="1"/>
    <col min="16130" max="16130" width="9.42578125" style="1" bestFit="1" customWidth="1"/>
    <col min="16131" max="16131" width="8.85546875" style="1" bestFit="1" customWidth="1"/>
    <col min="16132" max="16132" width="7.7109375" style="1" bestFit="1" customWidth="1"/>
    <col min="16133" max="16134" width="7" style="1" customWidth="1"/>
    <col min="16135" max="16135" width="6.28515625" style="1" customWidth="1"/>
    <col min="16136" max="16136" width="7.28515625" style="1" bestFit="1" customWidth="1"/>
    <col min="16137" max="16138" width="8.140625" style="1" bestFit="1" customWidth="1"/>
    <col min="16139" max="16139" width="9.42578125" style="1" bestFit="1" customWidth="1"/>
    <col min="16140" max="16141" width="8.7109375" style="1" bestFit="1" customWidth="1"/>
    <col min="16142" max="16142" width="9.42578125" style="1" bestFit="1" customWidth="1"/>
    <col min="16143" max="16143" width="6.85546875" style="1" bestFit="1" customWidth="1"/>
    <col min="16144" max="16144" width="8.85546875" style="1" bestFit="1" customWidth="1"/>
    <col min="16145" max="16145" width="7.7109375" style="1" bestFit="1" customWidth="1"/>
    <col min="16146" max="16146" width="6.28515625" style="1" bestFit="1" customWidth="1"/>
    <col min="16147" max="16147" width="6.42578125" style="1" bestFit="1" customWidth="1"/>
    <col min="16148" max="16149" width="6.28515625" style="1" customWidth="1"/>
    <col min="16150" max="16151" width="8.140625" style="1" bestFit="1" customWidth="1"/>
    <col min="16152" max="16152" width="9.42578125" style="1" bestFit="1" customWidth="1"/>
    <col min="16153" max="16154" width="8.7109375" style="1" bestFit="1" customWidth="1"/>
    <col min="16155" max="16155" width="8.28515625" style="1" bestFit="1" customWidth="1"/>
    <col min="16156" max="16384" width="11.42578125" style="1"/>
  </cols>
  <sheetData>
    <row r="1" spans="1:30" ht="73.5" customHeight="1" x14ac:dyDescent="0.25">
      <c r="A1" s="542" t="s">
        <v>0</v>
      </c>
      <c r="B1" s="542" t="s">
        <v>1</v>
      </c>
      <c r="C1" s="542" t="s">
        <v>2</v>
      </c>
      <c r="D1" s="542" t="s">
        <v>3</v>
      </c>
      <c r="E1" s="543" t="s">
        <v>248</v>
      </c>
      <c r="F1" s="543"/>
      <c r="G1" s="543"/>
      <c r="H1" s="543"/>
      <c r="I1" s="543"/>
      <c r="J1" s="543"/>
      <c r="K1" s="543"/>
      <c r="L1" s="543"/>
      <c r="M1" s="543"/>
      <c r="N1" s="543"/>
      <c r="O1" s="543"/>
      <c r="P1" s="543"/>
      <c r="Q1" s="543"/>
      <c r="R1" s="543"/>
      <c r="S1" s="543"/>
      <c r="T1" s="543"/>
      <c r="U1" s="543"/>
      <c r="V1" s="543"/>
      <c r="W1" s="543"/>
      <c r="X1" s="543"/>
      <c r="Y1" s="543"/>
      <c r="Z1" s="543"/>
      <c r="AA1" s="543"/>
      <c r="AB1" s="543"/>
      <c r="AC1" s="543"/>
      <c r="AD1" s="543"/>
    </row>
    <row r="2" spans="1:30" ht="15" customHeight="1" x14ac:dyDescent="0.25">
      <c r="A2" s="542"/>
      <c r="B2" s="542"/>
      <c r="C2" s="542"/>
      <c r="D2" s="542"/>
      <c r="E2" s="544" t="s">
        <v>5</v>
      </c>
      <c r="F2" s="544"/>
      <c r="G2" s="544"/>
      <c r="H2" s="544"/>
      <c r="I2" s="544"/>
      <c r="J2" s="544"/>
      <c r="K2" s="544"/>
      <c r="L2" s="544"/>
      <c r="M2" s="544"/>
      <c r="N2" s="544"/>
      <c r="O2" s="544"/>
      <c r="P2" s="544"/>
      <c r="Q2" s="544"/>
      <c r="R2" s="544" t="s">
        <v>6</v>
      </c>
      <c r="S2" s="544"/>
      <c r="T2" s="544"/>
      <c r="U2" s="544"/>
      <c r="V2" s="544"/>
      <c r="W2" s="544"/>
      <c r="X2" s="544"/>
      <c r="Y2" s="544"/>
      <c r="Z2" s="544"/>
      <c r="AA2" s="544"/>
      <c r="AB2" s="544"/>
      <c r="AC2" s="544"/>
      <c r="AD2" s="544"/>
    </row>
    <row r="3" spans="1:30" ht="15" customHeight="1" x14ac:dyDescent="0.25">
      <c r="A3" s="542"/>
      <c r="B3" s="542"/>
      <c r="C3" s="542"/>
      <c r="D3" s="542"/>
      <c r="E3" s="544"/>
      <c r="F3" s="544"/>
      <c r="G3" s="544"/>
      <c r="H3" s="544"/>
      <c r="I3" s="544"/>
      <c r="J3" s="544"/>
      <c r="K3" s="544"/>
      <c r="L3" s="544"/>
      <c r="M3" s="544"/>
      <c r="N3" s="544"/>
      <c r="O3" s="544"/>
      <c r="P3" s="544"/>
      <c r="Q3" s="544"/>
      <c r="R3" s="544"/>
      <c r="S3" s="544"/>
      <c r="T3" s="544"/>
      <c r="U3" s="544"/>
      <c r="V3" s="544"/>
      <c r="W3" s="544"/>
      <c r="X3" s="544"/>
      <c r="Y3" s="544"/>
      <c r="Z3" s="544"/>
      <c r="AA3" s="544"/>
      <c r="AB3" s="544"/>
      <c r="AC3" s="544"/>
      <c r="AD3" s="544"/>
    </row>
    <row r="4" spans="1:30" ht="15" customHeight="1" x14ac:dyDescent="0.25">
      <c r="A4" s="542"/>
      <c r="B4" s="542"/>
      <c r="C4" s="542"/>
      <c r="D4" s="542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544"/>
      <c r="P4" s="544"/>
      <c r="Q4" s="544"/>
      <c r="R4" s="544"/>
      <c r="S4" s="544"/>
      <c r="T4" s="544"/>
      <c r="U4" s="544"/>
      <c r="V4" s="544"/>
      <c r="W4" s="544"/>
      <c r="X4" s="544"/>
      <c r="Y4" s="544"/>
      <c r="Z4" s="544"/>
      <c r="AA4" s="544"/>
      <c r="AB4" s="544"/>
      <c r="AC4" s="544"/>
      <c r="AD4" s="544"/>
    </row>
    <row r="5" spans="1:30" ht="15" customHeight="1" x14ac:dyDescent="0.25">
      <c r="A5" s="542"/>
      <c r="B5" s="542"/>
      <c r="C5" s="542"/>
      <c r="D5" s="542"/>
      <c r="E5" s="544"/>
      <c r="F5" s="544"/>
      <c r="G5" s="544"/>
      <c r="H5" s="544"/>
      <c r="I5" s="544"/>
      <c r="J5" s="544"/>
      <c r="K5" s="544"/>
      <c r="L5" s="544"/>
      <c r="M5" s="544"/>
      <c r="N5" s="544"/>
      <c r="O5" s="544"/>
      <c r="P5" s="544"/>
      <c r="Q5" s="544"/>
      <c r="R5" s="544"/>
      <c r="S5" s="544"/>
      <c r="T5" s="544"/>
      <c r="U5" s="544"/>
      <c r="V5" s="544"/>
      <c r="W5" s="544"/>
      <c r="X5" s="544"/>
      <c r="Y5" s="544"/>
      <c r="Z5" s="544"/>
      <c r="AA5" s="544"/>
      <c r="AB5" s="544"/>
      <c r="AC5" s="544"/>
      <c r="AD5" s="544"/>
    </row>
    <row r="6" spans="1:30" ht="15" customHeight="1" x14ac:dyDescent="0.25">
      <c r="A6" s="542"/>
      <c r="B6" s="542"/>
      <c r="C6" s="542"/>
      <c r="D6" s="542"/>
      <c r="E6" s="544"/>
      <c r="F6" s="544"/>
      <c r="G6" s="544"/>
      <c r="H6" s="544"/>
      <c r="I6" s="544"/>
      <c r="J6" s="544"/>
      <c r="K6" s="544"/>
      <c r="L6" s="544"/>
      <c r="M6" s="544"/>
      <c r="N6" s="544"/>
      <c r="O6" s="544"/>
      <c r="P6" s="544"/>
      <c r="Q6" s="544"/>
      <c r="R6" s="544"/>
      <c r="S6" s="544"/>
      <c r="T6" s="544"/>
      <c r="U6" s="544"/>
      <c r="V6" s="544"/>
      <c r="W6" s="544"/>
      <c r="X6" s="544"/>
      <c r="Y6" s="544"/>
      <c r="Z6" s="544"/>
      <c r="AA6" s="544"/>
      <c r="AB6" s="544"/>
      <c r="AC6" s="544"/>
      <c r="AD6" s="544"/>
    </row>
    <row r="7" spans="1:30" ht="15" customHeight="1" x14ac:dyDescent="0.25">
      <c r="A7" s="542"/>
      <c r="B7" s="542"/>
      <c r="C7" s="542"/>
      <c r="D7" s="542"/>
      <c r="E7" s="544"/>
      <c r="F7" s="544"/>
      <c r="G7" s="544"/>
      <c r="H7" s="544"/>
      <c r="I7" s="544"/>
      <c r="J7" s="544"/>
      <c r="K7" s="544"/>
      <c r="L7" s="544"/>
      <c r="M7" s="544"/>
      <c r="N7" s="544"/>
      <c r="O7" s="544"/>
      <c r="P7" s="544"/>
      <c r="Q7" s="544"/>
      <c r="R7" s="544"/>
      <c r="S7" s="544"/>
      <c r="T7" s="544"/>
      <c r="U7" s="544"/>
      <c r="V7" s="544"/>
      <c r="W7" s="544"/>
      <c r="X7" s="544"/>
      <c r="Y7" s="544"/>
      <c r="Z7" s="544"/>
      <c r="AA7" s="544"/>
      <c r="AB7" s="544"/>
      <c r="AC7" s="544"/>
      <c r="AD7" s="544"/>
    </row>
    <row r="8" spans="1:30" ht="15" customHeight="1" x14ac:dyDescent="0.25">
      <c r="A8" s="542"/>
      <c r="B8" s="542"/>
      <c r="C8" s="542"/>
      <c r="D8" s="542"/>
      <c r="E8" s="544"/>
      <c r="F8" s="544"/>
      <c r="G8" s="544"/>
      <c r="H8" s="544"/>
      <c r="I8" s="544"/>
      <c r="J8" s="544"/>
      <c r="K8" s="544"/>
      <c r="L8" s="544"/>
      <c r="M8" s="544"/>
      <c r="N8" s="544"/>
      <c r="O8" s="544"/>
      <c r="P8" s="544"/>
      <c r="Q8" s="544"/>
      <c r="R8" s="544"/>
      <c r="S8" s="544"/>
      <c r="T8" s="544"/>
      <c r="U8" s="544"/>
      <c r="V8" s="544"/>
      <c r="W8" s="544"/>
      <c r="X8" s="544"/>
      <c r="Y8" s="544"/>
      <c r="Z8" s="544"/>
      <c r="AA8" s="544"/>
      <c r="AB8" s="544"/>
      <c r="AC8" s="544"/>
      <c r="AD8" s="544"/>
    </row>
    <row r="9" spans="1:30" ht="15.75" customHeight="1" x14ac:dyDescent="0.25">
      <c r="A9" s="542"/>
      <c r="B9" s="542"/>
      <c r="C9" s="542"/>
      <c r="D9" s="542"/>
      <c r="E9" s="544"/>
      <c r="F9" s="544"/>
      <c r="G9" s="544"/>
      <c r="H9" s="544"/>
      <c r="I9" s="544"/>
      <c r="J9" s="544"/>
      <c r="K9" s="544"/>
      <c r="L9" s="544"/>
      <c r="M9" s="544"/>
      <c r="N9" s="544"/>
      <c r="O9" s="544"/>
      <c r="P9" s="544"/>
      <c r="Q9" s="544"/>
      <c r="R9" s="544"/>
      <c r="S9" s="544"/>
      <c r="T9" s="544"/>
      <c r="U9" s="544"/>
      <c r="V9" s="544"/>
      <c r="W9" s="544"/>
      <c r="X9" s="544"/>
      <c r="Y9" s="544"/>
      <c r="Z9" s="544"/>
      <c r="AA9" s="544"/>
      <c r="AB9" s="544"/>
      <c r="AC9" s="544"/>
      <c r="AD9" s="544"/>
    </row>
    <row r="10" spans="1:30" ht="57.75" customHeight="1" x14ac:dyDescent="0.25">
      <c r="A10" s="542"/>
      <c r="B10" s="542"/>
      <c r="C10" s="542"/>
      <c r="D10" s="542"/>
      <c r="E10" s="542" t="s">
        <v>249</v>
      </c>
      <c r="F10" s="542"/>
      <c r="G10" s="542"/>
      <c r="H10" s="542"/>
      <c r="I10" s="542"/>
      <c r="J10" s="542"/>
      <c r="K10" s="542"/>
      <c r="L10" s="542"/>
      <c r="M10" s="542"/>
      <c r="N10" s="542"/>
      <c r="O10" s="542"/>
      <c r="P10" s="542"/>
      <c r="Q10" s="542"/>
      <c r="R10" s="542" t="s">
        <v>250</v>
      </c>
      <c r="S10" s="542"/>
      <c r="T10" s="542"/>
      <c r="U10" s="542"/>
      <c r="V10" s="542"/>
      <c r="W10" s="542"/>
      <c r="X10" s="542"/>
      <c r="Y10" s="542"/>
      <c r="Z10" s="542"/>
      <c r="AA10" s="542"/>
      <c r="AB10" s="542"/>
      <c r="AC10" s="542"/>
      <c r="AD10" s="542"/>
    </row>
    <row r="11" spans="1:30" x14ac:dyDescent="0.25">
      <c r="A11" s="190"/>
      <c r="B11" s="190"/>
      <c r="C11" s="542"/>
      <c r="D11" s="190" t="s">
        <v>7</v>
      </c>
      <c r="E11" s="235" t="s">
        <v>8</v>
      </c>
      <c r="F11" s="235" t="s">
        <v>9</v>
      </c>
      <c r="G11" s="190" t="s">
        <v>10</v>
      </c>
      <c r="H11" s="190" t="s">
        <v>11</v>
      </c>
      <c r="I11" s="190" t="s">
        <v>12</v>
      </c>
      <c r="J11" s="190" t="s">
        <v>13</v>
      </c>
      <c r="K11" s="190" t="s">
        <v>14</v>
      </c>
      <c r="L11" s="190" t="s">
        <v>15</v>
      </c>
      <c r="M11" s="190" t="s">
        <v>16</v>
      </c>
      <c r="N11" s="190" t="s">
        <v>17</v>
      </c>
      <c r="O11" s="190" t="s">
        <v>18</v>
      </c>
      <c r="P11" s="190" t="s">
        <v>19</v>
      </c>
      <c r="Q11" s="190" t="s">
        <v>20</v>
      </c>
      <c r="R11" s="235" t="s">
        <v>8</v>
      </c>
      <c r="S11" s="235" t="s">
        <v>9</v>
      </c>
      <c r="T11" s="190" t="s">
        <v>10</v>
      </c>
      <c r="U11" s="190" t="s">
        <v>11</v>
      </c>
      <c r="V11" s="190" t="s">
        <v>12</v>
      </c>
      <c r="W11" s="190" t="s">
        <v>13</v>
      </c>
      <c r="X11" s="190" t="s">
        <v>14</v>
      </c>
      <c r="Y11" s="190" t="s">
        <v>15</v>
      </c>
      <c r="Z11" s="190" t="s">
        <v>16</v>
      </c>
      <c r="AA11" s="190" t="s">
        <v>17</v>
      </c>
      <c r="AB11" s="190" t="s">
        <v>18</v>
      </c>
      <c r="AC11" s="190" t="s">
        <v>19</v>
      </c>
      <c r="AD11" s="190" t="s">
        <v>20</v>
      </c>
    </row>
    <row r="12" spans="1:30" ht="15.75" customHeight="1" x14ac:dyDescent="0.25">
      <c r="A12" s="118" t="s">
        <v>21</v>
      </c>
      <c r="B12" s="118" t="s">
        <v>22</v>
      </c>
      <c r="C12" s="119"/>
      <c r="D12" s="119"/>
      <c r="E12" s="148">
        <v>2</v>
      </c>
      <c r="F12" s="148">
        <v>5</v>
      </c>
      <c r="G12" s="148">
        <v>12</v>
      </c>
      <c r="H12" s="148">
        <v>10</v>
      </c>
      <c r="I12" s="148">
        <v>13</v>
      </c>
      <c r="J12" s="148">
        <v>5</v>
      </c>
      <c r="K12" s="148">
        <v>26</v>
      </c>
      <c r="L12" s="148">
        <v>14</v>
      </c>
      <c r="M12" s="148">
        <v>12</v>
      </c>
      <c r="N12" s="148">
        <v>6</v>
      </c>
      <c r="O12" s="148"/>
      <c r="P12" s="148"/>
      <c r="Q12" s="81">
        <f t="shared" ref="Q12:Q24" si="0">SUM(E12:P12)</f>
        <v>105</v>
      </c>
      <c r="R12" s="148">
        <v>4</v>
      </c>
      <c r="S12" s="148">
        <v>8</v>
      </c>
      <c r="T12" s="148">
        <v>33</v>
      </c>
      <c r="U12" s="148">
        <v>17</v>
      </c>
      <c r="V12" s="148">
        <v>21</v>
      </c>
      <c r="W12" s="148">
        <v>8</v>
      </c>
      <c r="X12" s="148">
        <v>33</v>
      </c>
      <c r="Y12" s="148">
        <v>27</v>
      </c>
      <c r="Z12" s="148">
        <v>15</v>
      </c>
      <c r="AA12" s="148">
        <v>9</v>
      </c>
      <c r="AB12" s="148"/>
      <c r="AC12" s="148"/>
      <c r="AD12" s="81">
        <f t="shared" ref="AD12:AD74" si="1">SUM(R12:AC12)</f>
        <v>175</v>
      </c>
    </row>
    <row r="13" spans="1:30" ht="15.75" customHeight="1" x14ac:dyDescent="0.25">
      <c r="A13" s="118" t="s">
        <v>21</v>
      </c>
      <c r="B13" s="118" t="s">
        <v>23</v>
      </c>
      <c r="C13" s="119"/>
      <c r="D13" s="119"/>
      <c r="E13" s="148">
        <v>5</v>
      </c>
      <c r="F13" s="148">
        <v>6</v>
      </c>
      <c r="G13" s="148">
        <v>13</v>
      </c>
      <c r="H13" s="148">
        <v>8</v>
      </c>
      <c r="I13" s="148">
        <v>16</v>
      </c>
      <c r="J13" s="148">
        <v>8</v>
      </c>
      <c r="K13" s="148">
        <v>11</v>
      </c>
      <c r="L13" s="148">
        <v>5</v>
      </c>
      <c r="M13" s="148">
        <v>4</v>
      </c>
      <c r="N13" s="148">
        <v>0</v>
      </c>
      <c r="O13" s="148"/>
      <c r="P13" s="148"/>
      <c r="Q13" s="81">
        <f t="shared" si="0"/>
        <v>76</v>
      </c>
      <c r="R13" s="148">
        <v>7</v>
      </c>
      <c r="S13" s="148">
        <v>9</v>
      </c>
      <c r="T13" s="148">
        <v>17</v>
      </c>
      <c r="U13" s="148">
        <v>12</v>
      </c>
      <c r="V13" s="148">
        <v>20</v>
      </c>
      <c r="W13" s="148">
        <v>11</v>
      </c>
      <c r="X13" s="148">
        <v>15</v>
      </c>
      <c r="Y13" s="148">
        <v>7</v>
      </c>
      <c r="Z13" s="148">
        <v>5</v>
      </c>
      <c r="AA13" s="148">
        <v>0</v>
      </c>
      <c r="AB13" s="148"/>
      <c r="AC13" s="148"/>
      <c r="AD13" s="81">
        <f t="shared" si="1"/>
        <v>103</v>
      </c>
    </row>
    <row r="14" spans="1:30" ht="15.75" customHeight="1" x14ac:dyDescent="0.25">
      <c r="A14" s="118" t="s">
        <v>21</v>
      </c>
      <c r="B14" s="118" t="s">
        <v>24</v>
      </c>
      <c r="C14" s="119"/>
      <c r="D14" s="119"/>
      <c r="E14" s="148">
        <v>15</v>
      </c>
      <c r="F14" s="148">
        <v>13</v>
      </c>
      <c r="G14" s="148">
        <v>16</v>
      </c>
      <c r="H14" s="148">
        <v>10</v>
      </c>
      <c r="I14" s="148">
        <v>13</v>
      </c>
      <c r="J14" s="148">
        <v>13</v>
      </c>
      <c r="K14" s="148">
        <v>10</v>
      </c>
      <c r="L14" s="148">
        <v>20</v>
      </c>
      <c r="M14" s="148">
        <v>7</v>
      </c>
      <c r="N14" s="148">
        <v>9</v>
      </c>
      <c r="O14" s="148"/>
      <c r="P14" s="148"/>
      <c r="Q14" s="81">
        <f t="shared" si="0"/>
        <v>126</v>
      </c>
      <c r="R14" s="148">
        <v>22</v>
      </c>
      <c r="S14" s="148">
        <v>21</v>
      </c>
      <c r="T14" s="148">
        <v>26</v>
      </c>
      <c r="U14" s="148">
        <v>17</v>
      </c>
      <c r="V14" s="148">
        <v>21</v>
      </c>
      <c r="W14" s="148">
        <v>20</v>
      </c>
      <c r="X14" s="148">
        <v>16</v>
      </c>
      <c r="Y14" s="148">
        <v>32</v>
      </c>
      <c r="Z14" s="148">
        <v>11</v>
      </c>
      <c r="AA14" s="148">
        <v>18</v>
      </c>
      <c r="AB14" s="148"/>
      <c r="AC14" s="148"/>
      <c r="AD14" s="81">
        <f t="shared" si="1"/>
        <v>204</v>
      </c>
    </row>
    <row r="15" spans="1:30" ht="141.75" customHeight="1" x14ac:dyDescent="0.25">
      <c r="A15" s="118" t="s">
        <v>21</v>
      </c>
      <c r="B15" s="118" t="s">
        <v>25</v>
      </c>
      <c r="C15" s="119"/>
      <c r="D15" s="119"/>
      <c r="E15" s="148">
        <v>12</v>
      </c>
      <c r="F15" s="148">
        <v>4</v>
      </c>
      <c r="G15" s="148">
        <v>19</v>
      </c>
      <c r="H15" s="148">
        <v>15</v>
      </c>
      <c r="I15" s="148">
        <v>12</v>
      </c>
      <c r="J15" s="148">
        <v>10</v>
      </c>
      <c r="K15" s="148">
        <v>13</v>
      </c>
      <c r="L15" s="148">
        <v>15</v>
      </c>
      <c r="M15" s="148">
        <v>23</v>
      </c>
      <c r="N15" s="148">
        <v>6</v>
      </c>
      <c r="O15" s="148"/>
      <c r="P15" s="148"/>
      <c r="Q15" s="81">
        <f t="shared" si="0"/>
        <v>129</v>
      </c>
      <c r="R15" s="148">
        <v>21</v>
      </c>
      <c r="S15" s="148">
        <v>6</v>
      </c>
      <c r="T15" s="148">
        <v>30</v>
      </c>
      <c r="U15" s="148">
        <v>25</v>
      </c>
      <c r="V15" s="148">
        <v>18</v>
      </c>
      <c r="W15" s="148">
        <v>22</v>
      </c>
      <c r="X15" s="148">
        <v>23</v>
      </c>
      <c r="Y15" s="148">
        <v>24</v>
      </c>
      <c r="Z15" s="148">
        <v>30</v>
      </c>
      <c r="AA15" s="148">
        <v>12</v>
      </c>
      <c r="AB15" s="148"/>
      <c r="AC15" s="148"/>
      <c r="AD15" s="81">
        <f t="shared" si="1"/>
        <v>211</v>
      </c>
    </row>
    <row r="16" spans="1:30" ht="15.75" customHeight="1" x14ac:dyDescent="0.25">
      <c r="A16" s="118" t="s">
        <v>21</v>
      </c>
      <c r="B16" s="118" t="s">
        <v>26</v>
      </c>
      <c r="C16" s="123"/>
      <c r="D16" s="119"/>
      <c r="E16" s="148">
        <v>7</v>
      </c>
      <c r="F16" s="148">
        <v>13</v>
      </c>
      <c r="G16" s="148">
        <v>3</v>
      </c>
      <c r="H16" s="148">
        <v>15</v>
      </c>
      <c r="I16" s="148">
        <v>15</v>
      </c>
      <c r="J16" s="148">
        <v>4</v>
      </c>
      <c r="K16" s="148">
        <v>6</v>
      </c>
      <c r="L16" s="148">
        <v>2</v>
      </c>
      <c r="M16" s="148">
        <v>4</v>
      </c>
      <c r="N16" s="148">
        <v>10</v>
      </c>
      <c r="O16" s="148"/>
      <c r="P16" s="148"/>
      <c r="Q16" s="81">
        <f t="shared" si="0"/>
        <v>79</v>
      </c>
      <c r="R16" s="148">
        <v>16</v>
      </c>
      <c r="S16" s="148">
        <v>15</v>
      </c>
      <c r="T16" s="148">
        <v>14</v>
      </c>
      <c r="U16" s="148">
        <v>21</v>
      </c>
      <c r="V16" s="148">
        <v>19</v>
      </c>
      <c r="W16" s="148">
        <v>5</v>
      </c>
      <c r="X16" s="148">
        <v>23</v>
      </c>
      <c r="Y16" s="148">
        <v>7</v>
      </c>
      <c r="Z16" s="148">
        <v>17</v>
      </c>
      <c r="AA16" s="148">
        <v>15</v>
      </c>
      <c r="AB16" s="148"/>
      <c r="AC16" s="148"/>
      <c r="AD16" s="81">
        <f t="shared" si="1"/>
        <v>152</v>
      </c>
    </row>
    <row r="17" spans="1:31" ht="15.75" customHeight="1" x14ac:dyDescent="0.25">
      <c r="A17" s="118" t="s">
        <v>21</v>
      </c>
      <c r="B17" s="118" t="s">
        <v>27</v>
      </c>
      <c r="C17" s="119"/>
      <c r="D17" s="119"/>
      <c r="E17" s="148">
        <v>2</v>
      </c>
      <c r="F17" s="148">
        <v>10</v>
      </c>
      <c r="G17" s="148">
        <v>9</v>
      </c>
      <c r="H17" s="148">
        <v>7</v>
      </c>
      <c r="I17" s="148">
        <v>9</v>
      </c>
      <c r="J17" s="148">
        <v>1</v>
      </c>
      <c r="K17" s="148">
        <v>13</v>
      </c>
      <c r="L17" s="148">
        <v>12</v>
      </c>
      <c r="M17" s="148">
        <v>5</v>
      </c>
      <c r="N17" s="148">
        <v>10</v>
      </c>
      <c r="O17" s="148"/>
      <c r="P17" s="148"/>
      <c r="Q17" s="81">
        <f t="shared" si="0"/>
        <v>78</v>
      </c>
      <c r="R17" s="148">
        <v>12</v>
      </c>
      <c r="S17" s="148">
        <v>20</v>
      </c>
      <c r="T17" s="148">
        <v>12</v>
      </c>
      <c r="U17" s="148">
        <v>18</v>
      </c>
      <c r="V17" s="148">
        <v>16</v>
      </c>
      <c r="W17" s="148">
        <v>10</v>
      </c>
      <c r="X17" s="148">
        <v>26</v>
      </c>
      <c r="Y17" s="148">
        <v>23</v>
      </c>
      <c r="Z17" s="148">
        <v>10</v>
      </c>
      <c r="AA17" s="148">
        <v>18</v>
      </c>
      <c r="AB17" s="148"/>
      <c r="AC17" s="148"/>
      <c r="AD17" s="81">
        <f t="shared" si="1"/>
        <v>165</v>
      </c>
    </row>
    <row r="18" spans="1:31" ht="15.75" customHeight="1" x14ac:dyDescent="0.25">
      <c r="A18" s="118" t="s">
        <v>21</v>
      </c>
      <c r="B18" s="118" t="s">
        <v>28</v>
      </c>
      <c r="C18" s="119"/>
      <c r="D18" s="119"/>
      <c r="E18" s="148">
        <v>0</v>
      </c>
      <c r="F18" s="148">
        <v>1</v>
      </c>
      <c r="G18" s="148">
        <v>0</v>
      </c>
      <c r="H18" s="148">
        <v>0</v>
      </c>
      <c r="I18" s="148">
        <v>0</v>
      </c>
      <c r="J18" s="148">
        <v>2</v>
      </c>
      <c r="K18" s="148">
        <v>1</v>
      </c>
      <c r="L18" s="148">
        <v>0</v>
      </c>
      <c r="M18" s="148">
        <v>0</v>
      </c>
      <c r="N18" s="148">
        <v>0</v>
      </c>
      <c r="O18" s="148"/>
      <c r="P18" s="148"/>
      <c r="Q18" s="81">
        <f t="shared" si="0"/>
        <v>4</v>
      </c>
      <c r="R18" s="148"/>
      <c r="S18" s="148">
        <v>2</v>
      </c>
      <c r="T18" s="148"/>
      <c r="U18" s="148">
        <v>0</v>
      </c>
      <c r="V18" s="148">
        <v>0</v>
      </c>
      <c r="W18" s="148">
        <v>2</v>
      </c>
      <c r="X18" s="148">
        <v>1</v>
      </c>
      <c r="Y18" s="148">
        <v>0</v>
      </c>
      <c r="Z18" s="148">
        <v>0</v>
      </c>
      <c r="AA18" s="148">
        <v>0</v>
      </c>
      <c r="AB18" s="148"/>
      <c r="AC18" s="148"/>
      <c r="AD18" s="81">
        <f t="shared" si="1"/>
        <v>5</v>
      </c>
    </row>
    <row r="19" spans="1:31" ht="15.75" customHeight="1" x14ac:dyDescent="0.25">
      <c r="A19" s="118" t="s">
        <v>21</v>
      </c>
      <c r="B19" s="118" t="s">
        <v>29</v>
      </c>
      <c r="C19" s="119"/>
      <c r="D19" s="119"/>
      <c r="E19" s="148">
        <v>0</v>
      </c>
      <c r="F19" s="148"/>
      <c r="G19" s="148">
        <v>0</v>
      </c>
      <c r="H19" s="148">
        <v>0</v>
      </c>
      <c r="I19" s="148">
        <v>1</v>
      </c>
      <c r="J19" s="148">
        <v>2</v>
      </c>
      <c r="K19" s="148">
        <v>0</v>
      </c>
      <c r="L19" s="148">
        <v>0</v>
      </c>
      <c r="M19" s="148">
        <v>0</v>
      </c>
      <c r="N19" s="148">
        <v>1</v>
      </c>
      <c r="O19" s="148"/>
      <c r="P19" s="148"/>
      <c r="Q19" s="81">
        <f t="shared" si="0"/>
        <v>4</v>
      </c>
      <c r="R19" s="148"/>
      <c r="S19" s="148">
        <v>0</v>
      </c>
      <c r="T19" s="148"/>
      <c r="U19" s="148">
        <v>0</v>
      </c>
      <c r="V19" s="148">
        <v>1</v>
      </c>
      <c r="W19" s="148">
        <v>2</v>
      </c>
      <c r="X19" s="148">
        <v>1</v>
      </c>
      <c r="Y19" s="148">
        <v>0</v>
      </c>
      <c r="Z19" s="148">
        <v>1</v>
      </c>
      <c r="AA19" s="148">
        <v>1</v>
      </c>
      <c r="AB19" s="148"/>
      <c r="AC19" s="148"/>
      <c r="AD19" s="81">
        <f t="shared" si="1"/>
        <v>6</v>
      </c>
    </row>
    <row r="20" spans="1:31" ht="15.75" customHeight="1" x14ac:dyDescent="0.25">
      <c r="A20" s="118" t="s">
        <v>21</v>
      </c>
      <c r="B20" s="118" t="s">
        <v>30</v>
      </c>
      <c r="C20" s="119"/>
      <c r="D20" s="119"/>
      <c r="E20" s="148"/>
      <c r="F20" s="148">
        <v>1</v>
      </c>
      <c r="G20" s="148"/>
      <c r="H20" s="148">
        <v>1</v>
      </c>
      <c r="I20" s="148">
        <v>2</v>
      </c>
      <c r="J20" s="148">
        <v>0</v>
      </c>
      <c r="K20" s="148">
        <v>4</v>
      </c>
      <c r="L20" s="148"/>
      <c r="M20" s="148">
        <v>0</v>
      </c>
      <c r="N20" s="148">
        <v>1</v>
      </c>
      <c r="O20" s="148"/>
      <c r="P20" s="148"/>
      <c r="Q20" s="81">
        <f t="shared" si="0"/>
        <v>9</v>
      </c>
      <c r="R20" s="148"/>
      <c r="S20" s="148">
        <v>3</v>
      </c>
      <c r="T20" s="148"/>
      <c r="U20" s="148">
        <v>1</v>
      </c>
      <c r="V20" s="148">
        <v>4</v>
      </c>
      <c r="W20" s="148">
        <v>0</v>
      </c>
      <c r="X20" s="148">
        <v>4</v>
      </c>
      <c r="Y20" s="148">
        <v>0</v>
      </c>
      <c r="Z20" s="148">
        <v>0</v>
      </c>
      <c r="AA20" s="148">
        <v>1</v>
      </c>
      <c r="AB20" s="148"/>
      <c r="AC20" s="148"/>
      <c r="AD20" s="81">
        <f t="shared" si="1"/>
        <v>13</v>
      </c>
    </row>
    <row r="21" spans="1:31" ht="15.75" customHeight="1" x14ac:dyDescent="0.25">
      <c r="A21" s="118" t="s">
        <v>21</v>
      </c>
      <c r="B21" s="118" t="s">
        <v>31</v>
      </c>
      <c r="C21" s="120"/>
      <c r="D21" s="119"/>
      <c r="E21" s="148">
        <v>0</v>
      </c>
      <c r="F21" s="148">
        <v>0</v>
      </c>
      <c r="G21" s="148">
        <v>1</v>
      </c>
      <c r="H21" s="148">
        <v>0</v>
      </c>
      <c r="I21" s="148">
        <v>0</v>
      </c>
      <c r="J21" s="148">
        <v>0</v>
      </c>
      <c r="K21" s="148"/>
      <c r="L21" s="148">
        <v>0</v>
      </c>
      <c r="M21" s="148">
        <v>1</v>
      </c>
      <c r="N21" s="148"/>
      <c r="O21" s="148"/>
      <c r="P21" s="148"/>
      <c r="Q21" s="81">
        <f t="shared" si="0"/>
        <v>2</v>
      </c>
      <c r="R21" s="148"/>
      <c r="S21" s="148"/>
      <c r="T21" s="148"/>
      <c r="U21" s="148">
        <v>2</v>
      </c>
      <c r="V21" s="148">
        <v>0</v>
      </c>
      <c r="W21" s="148">
        <v>0</v>
      </c>
      <c r="X21" s="148">
        <v>0</v>
      </c>
      <c r="Y21" s="148">
        <v>0</v>
      </c>
      <c r="Z21" s="148">
        <v>1</v>
      </c>
      <c r="AA21" s="148">
        <v>0</v>
      </c>
      <c r="AB21" s="148"/>
      <c r="AC21" s="148"/>
      <c r="AD21" s="81">
        <f t="shared" si="1"/>
        <v>3</v>
      </c>
    </row>
    <row r="22" spans="1:31" ht="15.75" customHeight="1" x14ac:dyDescent="0.25">
      <c r="A22" s="118" t="s">
        <v>21</v>
      </c>
      <c r="B22" s="118" t="s">
        <v>32</v>
      </c>
      <c r="C22" s="119"/>
      <c r="D22" s="119"/>
      <c r="E22" s="148">
        <v>0</v>
      </c>
      <c r="F22" s="148">
        <v>0</v>
      </c>
      <c r="G22" s="148">
        <v>1</v>
      </c>
      <c r="H22" s="148">
        <v>2</v>
      </c>
      <c r="I22" s="148">
        <v>2</v>
      </c>
      <c r="J22" s="148">
        <v>2</v>
      </c>
      <c r="K22" s="148">
        <v>0</v>
      </c>
      <c r="L22" s="148">
        <v>0</v>
      </c>
      <c r="M22" s="148">
        <v>0</v>
      </c>
      <c r="N22" s="148">
        <v>4</v>
      </c>
      <c r="O22" s="148"/>
      <c r="P22" s="148"/>
      <c r="Q22" s="81">
        <f t="shared" si="0"/>
        <v>11</v>
      </c>
      <c r="R22" s="148">
        <v>2</v>
      </c>
      <c r="S22" s="148">
        <v>0</v>
      </c>
      <c r="T22" s="148">
        <v>3</v>
      </c>
      <c r="U22" s="148">
        <v>4</v>
      </c>
      <c r="V22" s="148">
        <v>2</v>
      </c>
      <c r="W22" s="148">
        <v>2</v>
      </c>
      <c r="X22" s="148">
        <v>2</v>
      </c>
      <c r="Y22" s="148">
        <v>3</v>
      </c>
      <c r="Z22" s="148">
        <v>0</v>
      </c>
      <c r="AA22" s="148">
        <v>5</v>
      </c>
      <c r="AB22" s="148"/>
      <c r="AC22" s="148"/>
      <c r="AD22" s="81">
        <f t="shared" si="1"/>
        <v>23</v>
      </c>
    </row>
    <row r="23" spans="1:31" ht="15.75" customHeight="1" x14ac:dyDescent="0.25">
      <c r="A23" s="118" t="s">
        <v>21</v>
      </c>
      <c r="B23" s="118" t="s">
        <v>33</v>
      </c>
      <c r="C23" s="119"/>
      <c r="D23" s="119"/>
      <c r="E23" s="148">
        <v>1</v>
      </c>
      <c r="F23" s="148">
        <v>1</v>
      </c>
      <c r="G23" s="148">
        <v>2</v>
      </c>
      <c r="H23" s="148">
        <v>0</v>
      </c>
      <c r="I23" s="148">
        <v>1</v>
      </c>
      <c r="J23" s="148">
        <v>1</v>
      </c>
      <c r="K23" s="148">
        <v>2</v>
      </c>
      <c r="L23" s="148">
        <v>0</v>
      </c>
      <c r="M23" s="148">
        <v>2</v>
      </c>
      <c r="N23" s="148">
        <v>1</v>
      </c>
      <c r="O23" s="148"/>
      <c r="P23" s="148"/>
      <c r="Q23" s="81">
        <f t="shared" si="0"/>
        <v>11</v>
      </c>
      <c r="R23" s="148">
        <v>1</v>
      </c>
      <c r="S23" s="148">
        <v>1</v>
      </c>
      <c r="T23" s="148">
        <v>2</v>
      </c>
      <c r="U23" s="148">
        <v>0</v>
      </c>
      <c r="V23" s="148">
        <v>1</v>
      </c>
      <c r="W23" s="148">
        <v>1</v>
      </c>
      <c r="X23" s="148">
        <v>2</v>
      </c>
      <c r="Y23" s="148">
        <v>0</v>
      </c>
      <c r="Z23" s="148">
        <v>2</v>
      </c>
      <c r="AA23" s="148">
        <v>2</v>
      </c>
      <c r="AB23" s="148"/>
      <c r="AC23" s="148"/>
      <c r="AD23" s="81">
        <f t="shared" si="1"/>
        <v>12</v>
      </c>
    </row>
    <row r="24" spans="1:31" ht="15.75" customHeight="1" x14ac:dyDescent="0.25">
      <c r="A24" s="118" t="s">
        <v>21</v>
      </c>
      <c r="B24" s="118" t="s">
        <v>34</v>
      </c>
      <c r="C24" s="119"/>
      <c r="D24" s="119"/>
      <c r="E24" s="148">
        <v>0</v>
      </c>
      <c r="F24" s="148">
        <v>1</v>
      </c>
      <c r="G24" s="148">
        <v>0</v>
      </c>
      <c r="H24" s="148">
        <v>2</v>
      </c>
      <c r="I24" s="148">
        <v>1</v>
      </c>
      <c r="J24" s="148">
        <v>0</v>
      </c>
      <c r="K24" s="148"/>
      <c r="L24" s="148">
        <v>1</v>
      </c>
      <c r="M24" s="148">
        <v>0</v>
      </c>
      <c r="N24" s="148">
        <v>1</v>
      </c>
      <c r="O24" s="148"/>
      <c r="P24" s="148"/>
      <c r="Q24" s="81">
        <f t="shared" si="0"/>
        <v>6</v>
      </c>
      <c r="R24" s="148">
        <v>0</v>
      </c>
      <c r="S24" s="148">
        <v>3</v>
      </c>
      <c r="T24" s="148">
        <v>0</v>
      </c>
      <c r="U24" s="148"/>
      <c r="V24" s="148">
        <v>2</v>
      </c>
      <c r="W24" s="148">
        <v>0</v>
      </c>
      <c r="X24" s="148">
        <v>0</v>
      </c>
      <c r="Y24" s="148">
        <v>1</v>
      </c>
      <c r="Z24" s="148">
        <v>1</v>
      </c>
      <c r="AA24" s="148">
        <v>4</v>
      </c>
      <c r="AB24" s="148"/>
      <c r="AC24" s="148"/>
      <c r="AD24" s="81">
        <f t="shared" si="1"/>
        <v>11</v>
      </c>
    </row>
    <row r="25" spans="1:31" ht="15.75" customHeight="1" thickBot="1" x14ac:dyDescent="0.3">
      <c r="A25" s="164" t="s">
        <v>21</v>
      </c>
      <c r="B25" s="152" t="s">
        <v>35</v>
      </c>
      <c r="C25" s="152"/>
      <c r="D25" s="152"/>
      <c r="E25" s="153">
        <v>1</v>
      </c>
      <c r="F25" s="153">
        <v>1</v>
      </c>
      <c r="G25" s="153">
        <v>1</v>
      </c>
      <c r="H25" s="153">
        <v>0</v>
      </c>
      <c r="I25" s="153">
        <v>2</v>
      </c>
      <c r="J25" s="153">
        <v>0</v>
      </c>
      <c r="K25" s="153">
        <v>0</v>
      </c>
      <c r="L25" s="153"/>
      <c r="M25" s="153">
        <v>0</v>
      </c>
      <c r="N25" s="153">
        <v>2</v>
      </c>
      <c r="O25" s="153"/>
      <c r="P25" s="153"/>
      <c r="Q25" s="92">
        <f>SUM(E25:P25)</f>
        <v>7</v>
      </c>
      <c r="R25" s="153">
        <v>1</v>
      </c>
      <c r="S25" s="153">
        <v>3</v>
      </c>
      <c r="T25" s="153">
        <v>1</v>
      </c>
      <c r="U25" s="153">
        <v>0</v>
      </c>
      <c r="V25" s="153">
        <v>3</v>
      </c>
      <c r="W25" s="153">
        <v>0</v>
      </c>
      <c r="X25" s="153">
        <v>1</v>
      </c>
      <c r="Y25" s="153"/>
      <c r="Z25" s="153">
        <v>0</v>
      </c>
      <c r="AA25" s="153">
        <v>10</v>
      </c>
      <c r="AB25" s="153"/>
      <c r="AC25" s="153"/>
      <c r="AD25" s="92">
        <f>SUM(R25:AC25)</f>
        <v>19</v>
      </c>
    </row>
    <row r="26" spans="1:31" ht="15.75" thickBot="1" x14ac:dyDescent="0.3">
      <c r="A26" s="415" t="s">
        <v>203</v>
      </c>
      <c r="B26" s="416"/>
      <c r="C26" s="161">
        <f>D26/Metas!N5</f>
        <v>0.83873476795436874</v>
      </c>
      <c r="D26" s="162">
        <f>Q26/AD26</f>
        <v>0.58711433756805809</v>
      </c>
      <c r="E26" s="236">
        <f>SUM(E12:E25)</f>
        <v>45</v>
      </c>
      <c r="F26" s="236">
        <f t="shared" ref="F26:AD26" si="2">SUM(F12:F25)</f>
        <v>56</v>
      </c>
      <c r="G26" s="236">
        <f t="shared" si="2"/>
        <v>77</v>
      </c>
      <c r="H26" s="236">
        <f t="shared" si="2"/>
        <v>70</v>
      </c>
      <c r="I26" s="236">
        <f t="shared" si="2"/>
        <v>87</v>
      </c>
      <c r="J26" s="236">
        <f t="shared" si="2"/>
        <v>48</v>
      </c>
      <c r="K26" s="236">
        <f t="shared" si="2"/>
        <v>86</v>
      </c>
      <c r="L26" s="236">
        <f t="shared" si="2"/>
        <v>69</v>
      </c>
      <c r="M26" s="236">
        <f t="shared" si="2"/>
        <v>58</v>
      </c>
      <c r="N26" s="236">
        <f t="shared" si="2"/>
        <v>51</v>
      </c>
      <c r="O26" s="236">
        <f t="shared" si="2"/>
        <v>0</v>
      </c>
      <c r="P26" s="236">
        <f>SUM(P12:P25)</f>
        <v>0</v>
      </c>
      <c r="Q26" s="198">
        <f>SUM(Q12:Q25)</f>
        <v>647</v>
      </c>
      <c r="R26" s="236">
        <f t="shared" si="2"/>
        <v>86</v>
      </c>
      <c r="S26" s="236">
        <f t="shared" si="2"/>
        <v>91</v>
      </c>
      <c r="T26" s="236">
        <f t="shared" si="2"/>
        <v>138</v>
      </c>
      <c r="U26" s="236">
        <f t="shared" si="2"/>
        <v>117</v>
      </c>
      <c r="V26" s="236">
        <f t="shared" si="2"/>
        <v>128</v>
      </c>
      <c r="W26" s="236">
        <f t="shared" si="2"/>
        <v>83</v>
      </c>
      <c r="X26" s="236">
        <f t="shared" si="2"/>
        <v>147</v>
      </c>
      <c r="Y26" s="236">
        <f t="shared" si="2"/>
        <v>124</v>
      </c>
      <c r="Z26" s="236">
        <f t="shared" si="2"/>
        <v>93</v>
      </c>
      <c r="AA26" s="236">
        <f t="shared" si="2"/>
        <v>95</v>
      </c>
      <c r="AB26" s="236">
        <f t="shared" si="2"/>
        <v>0</v>
      </c>
      <c r="AC26" s="236">
        <f t="shared" si="2"/>
        <v>0</v>
      </c>
      <c r="AD26" s="237">
        <f t="shared" si="2"/>
        <v>1102</v>
      </c>
      <c r="AE26" s="3"/>
    </row>
    <row r="27" spans="1:31" x14ac:dyDescent="0.25">
      <c r="A27" s="155" t="s">
        <v>36</v>
      </c>
      <c r="B27" s="155" t="s">
        <v>37</v>
      </c>
      <c r="C27" s="156"/>
      <c r="D27" s="156"/>
      <c r="E27" s="158">
        <v>7</v>
      </c>
      <c r="F27" s="158">
        <v>6</v>
      </c>
      <c r="G27" s="158">
        <v>8</v>
      </c>
      <c r="H27" s="158">
        <v>5</v>
      </c>
      <c r="I27" s="158">
        <v>10</v>
      </c>
      <c r="J27" s="158">
        <v>9</v>
      </c>
      <c r="K27" s="158">
        <v>9</v>
      </c>
      <c r="L27" s="391">
        <v>16</v>
      </c>
      <c r="M27" s="158">
        <v>8</v>
      </c>
      <c r="N27" s="158">
        <v>14</v>
      </c>
      <c r="O27" s="158"/>
      <c r="P27" s="158"/>
      <c r="Q27" s="96">
        <f t="shared" ref="Q27:Q35" si="3">SUM(E27:P27)</f>
        <v>92</v>
      </c>
      <c r="R27" s="158">
        <v>20</v>
      </c>
      <c r="S27" s="158">
        <v>16</v>
      </c>
      <c r="T27" s="158">
        <v>17</v>
      </c>
      <c r="U27" s="158">
        <v>18</v>
      </c>
      <c r="V27" s="158">
        <v>19</v>
      </c>
      <c r="W27" s="158">
        <v>21</v>
      </c>
      <c r="X27" s="158">
        <v>66</v>
      </c>
      <c r="Y27" s="391">
        <v>33</v>
      </c>
      <c r="Z27" s="158">
        <v>18</v>
      </c>
      <c r="AA27" s="158">
        <v>25</v>
      </c>
      <c r="AB27" s="158"/>
      <c r="AC27" s="158"/>
      <c r="AD27" s="96">
        <f t="shared" si="1"/>
        <v>253</v>
      </c>
    </row>
    <row r="28" spans="1:31" x14ac:dyDescent="0.25">
      <c r="A28" s="118" t="s">
        <v>36</v>
      </c>
      <c r="B28" s="118" t="s">
        <v>38</v>
      </c>
      <c r="C28" s="119"/>
      <c r="D28" s="119"/>
      <c r="E28" s="148">
        <v>9</v>
      </c>
      <c r="F28" s="148">
        <v>9</v>
      </c>
      <c r="G28" s="148">
        <v>13</v>
      </c>
      <c r="H28" s="148">
        <v>10</v>
      </c>
      <c r="I28" s="148">
        <v>9</v>
      </c>
      <c r="J28" s="148">
        <v>4</v>
      </c>
      <c r="K28" s="148">
        <v>11</v>
      </c>
      <c r="L28" s="148">
        <v>5</v>
      </c>
      <c r="M28" s="148">
        <v>7</v>
      </c>
      <c r="N28" s="148">
        <v>9</v>
      </c>
      <c r="O28" s="148"/>
      <c r="P28" s="148"/>
      <c r="Q28" s="81">
        <f t="shared" si="3"/>
        <v>86</v>
      </c>
      <c r="R28" s="148">
        <v>22</v>
      </c>
      <c r="S28" s="148">
        <v>17</v>
      </c>
      <c r="T28" s="148">
        <v>27</v>
      </c>
      <c r="U28" s="148">
        <v>19</v>
      </c>
      <c r="V28" s="148">
        <v>21</v>
      </c>
      <c r="W28" s="148">
        <v>10</v>
      </c>
      <c r="X28" s="148">
        <v>23</v>
      </c>
      <c r="Y28" s="148">
        <v>16</v>
      </c>
      <c r="Z28" s="148">
        <v>25</v>
      </c>
      <c r="AA28" s="148">
        <v>17</v>
      </c>
      <c r="AB28" s="148"/>
      <c r="AC28" s="148"/>
      <c r="AD28" s="81">
        <f t="shared" si="1"/>
        <v>197</v>
      </c>
    </row>
    <row r="29" spans="1:31" x14ac:dyDescent="0.25">
      <c r="A29" s="118" t="s">
        <v>36</v>
      </c>
      <c r="B29" s="118" t="s">
        <v>39</v>
      </c>
      <c r="C29" s="119"/>
      <c r="D29" s="119"/>
      <c r="E29" s="148">
        <v>13</v>
      </c>
      <c r="F29" s="148">
        <v>14</v>
      </c>
      <c r="G29" s="148">
        <v>15</v>
      </c>
      <c r="H29" s="148">
        <v>14</v>
      </c>
      <c r="I29" s="148">
        <v>14</v>
      </c>
      <c r="J29" s="148">
        <v>12</v>
      </c>
      <c r="K29" s="148">
        <v>16</v>
      </c>
      <c r="L29" s="148">
        <v>6</v>
      </c>
      <c r="M29" s="148">
        <v>11</v>
      </c>
      <c r="N29" s="148">
        <v>14</v>
      </c>
      <c r="O29" s="148"/>
      <c r="P29" s="148"/>
      <c r="Q29" s="81">
        <f t="shared" si="3"/>
        <v>129</v>
      </c>
      <c r="R29" s="148">
        <v>23</v>
      </c>
      <c r="S29" s="148">
        <v>19</v>
      </c>
      <c r="T29" s="148">
        <v>30</v>
      </c>
      <c r="U29" s="148">
        <v>22</v>
      </c>
      <c r="V29" s="148">
        <v>23</v>
      </c>
      <c r="W29" s="148">
        <v>26</v>
      </c>
      <c r="X29" s="148">
        <v>24</v>
      </c>
      <c r="Y29" s="148">
        <v>12</v>
      </c>
      <c r="Z29" s="148">
        <v>21</v>
      </c>
      <c r="AA29" s="148">
        <v>21</v>
      </c>
      <c r="AB29" s="148"/>
      <c r="AC29" s="148"/>
      <c r="AD29" s="81">
        <f t="shared" si="1"/>
        <v>221</v>
      </c>
    </row>
    <row r="30" spans="1:31" x14ac:dyDescent="0.25">
      <c r="A30" s="118" t="s">
        <v>36</v>
      </c>
      <c r="B30" s="118" t="s">
        <v>40</v>
      </c>
      <c r="C30" s="119"/>
      <c r="D30" s="119"/>
      <c r="E30" s="148">
        <v>6</v>
      </c>
      <c r="F30" s="148">
        <v>6</v>
      </c>
      <c r="G30" s="148">
        <v>3</v>
      </c>
      <c r="H30" s="148">
        <v>4</v>
      </c>
      <c r="I30" s="148">
        <v>4</v>
      </c>
      <c r="J30" s="148">
        <v>3</v>
      </c>
      <c r="K30" s="148">
        <v>7</v>
      </c>
      <c r="L30" s="148">
        <v>8</v>
      </c>
      <c r="M30" s="148">
        <v>0</v>
      </c>
      <c r="N30" s="148">
        <v>5</v>
      </c>
      <c r="O30" s="148"/>
      <c r="P30" s="148"/>
      <c r="Q30" s="81">
        <f t="shared" si="3"/>
        <v>46</v>
      </c>
      <c r="R30" s="148">
        <v>12</v>
      </c>
      <c r="S30" s="148">
        <v>12</v>
      </c>
      <c r="T30" s="148">
        <v>6</v>
      </c>
      <c r="U30" s="148">
        <v>7</v>
      </c>
      <c r="V30" s="148">
        <v>7</v>
      </c>
      <c r="W30" s="148">
        <v>5</v>
      </c>
      <c r="X30" s="148">
        <v>10</v>
      </c>
      <c r="Y30" s="148">
        <v>11</v>
      </c>
      <c r="Z30" s="148">
        <v>5</v>
      </c>
      <c r="AA30" s="148">
        <v>9</v>
      </c>
      <c r="AB30" s="148"/>
      <c r="AC30" s="148"/>
      <c r="AD30" s="81">
        <f t="shared" si="1"/>
        <v>84</v>
      </c>
    </row>
    <row r="31" spans="1:31" s="400" customFormat="1" x14ac:dyDescent="0.25">
      <c r="A31" s="397" t="s">
        <v>36</v>
      </c>
      <c r="B31" s="397" t="s">
        <v>41</v>
      </c>
      <c r="C31" s="398"/>
      <c r="D31" s="398"/>
      <c r="E31" s="148">
        <v>9</v>
      </c>
      <c r="F31" s="148">
        <v>10</v>
      </c>
      <c r="G31" s="148">
        <v>10</v>
      </c>
      <c r="H31" s="148">
        <v>12</v>
      </c>
      <c r="I31" s="148">
        <v>10</v>
      </c>
      <c r="J31" s="148">
        <v>6</v>
      </c>
      <c r="K31" s="148">
        <v>11</v>
      </c>
      <c r="L31" s="148">
        <v>9</v>
      </c>
      <c r="M31" s="148">
        <v>9</v>
      </c>
      <c r="N31" s="148">
        <v>5</v>
      </c>
      <c r="O31" s="148"/>
      <c r="P31" s="148"/>
      <c r="Q31" s="401">
        <f t="shared" si="3"/>
        <v>91</v>
      </c>
      <c r="R31" s="148">
        <v>25</v>
      </c>
      <c r="S31" s="148">
        <v>21</v>
      </c>
      <c r="T31" s="148">
        <v>15</v>
      </c>
      <c r="U31" s="148">
        <v>18</v>
      </c>
      <c r="V31" s="148">
        <v>26</v>
      </c>
      <c r="W31" s="148">
        <v>13</v>
      </c>
      <c r="X31" s="148">
        <v>20</v>
      </c>
      <c r="Y31" s="148">
        <v>24</v>
      </c>
      <c r="Z31" s="148">
        <v>14</v>
      </c>
      <c r="AA31" s="148">
        <v>16</v>
      </c>
      <c r="AB31" s="148"/>
      <c r="AC31" s="148"/>
      <c r="AD31" s="399">
        <f t="shared" si="1"/>
        <v>192</v>
      </c>
    </row>
    <row r="32" spans="1:31" x14ac:dyDescent="0.25">
      <c r="A32" s="118" t="s">
        <v>36</v>
      </c>
      <c r="B32" s="118" t="s">
        <v>42</v>
      </c>
      <c r="C32" s="119"/>
      <c r="D32" s="119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81">
        <f t="shared" si="3"/>
        <v>0</v>
      </c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81">
        <f t="shared" si="1"/>
        <v>0</v>
      </c>
    </row>
    <row r="33" spans="1:31" s="400" customFormat="1" x14ac:dyDescent="0.25">
      <c r="A33" s="397" t="s">
        <v>36</v>
      </c>
      <c r="B33" s="397" t="s">
        <v>43</v>
      </c>
      <c r="C33" s="398"/>
      <c r="D33" s="398"/>
      <c r="E33" s="148"/>
      <c r="F33" s="148">
        <v>1</v>
      </c>
      <c r="G33" s="148"/>
      <c r="H33" s="148">
        <v>0</v>
      </c>
      <c r="I33" s="148">
        <v>1</v>
      </c>
      <c r="J33" s="148">
        <v>0</v>
      </c>
      <c r="K33" s="148">
        <v>1</v>
      </c>
      <c r="L33" s="148">
        <v>1</v>
      </c>
      <c r="M33" s="148">
        <v>0</v>
      </c>
      <c r="N33" s="148">
        <v>0</v>
      </c>
      <c r="O33" s="148"/>
      <c r="P33" s="148"/>
      <c r="Q33" s="404">
        <f t="shared" si="3"/>
        <v>4</v>
      </c>
      <c r="R33" s="148">
        <v>1</v>
      </c>
      <c r="S33" s="148">
        <v>2</v>
      </c>
      <c r="T33" s="148"/>
      <c r="U33" s="148">
        <v>2</v>
      </c>
      <c r="V33" s="148">
        <v>2</v>
      </c>
      <c r="W33" s="148">
        <v>2</v>
      </c>
      <c r="X33" s="148">
        <v>1</v>
      </c>
      <c r="Y33" s="148">
        <v>3</v>
      </c>
      <c r="Z33" s="148">
        <v>0</v>
      </c>
      <c r="AA33" s="148">
        <v>0</v>
      </c>
      <c r="AB33" s="148"/>
      <c r="AC33" s="148"/>
      <c r="AD33" s="399">
        <f t="shared" si="1"/>
        <v>13</v>
      </c>
    </row>
    <row r="34" spans="1:31" x14ac:dyDescent="0.25">
      <c r="A34" s="118" t="s">
        <v>36</v>
      </c>
      <c r="B34" s="118" t="s">
        <v>44</v>
      </c>
      <c r="C34" s="119"/>
      <c r="D34" s="119"/>
      <c r="E34" s="148">
        <v>0</v>
      </c>
      <c r="F34" s="148"/>
      <c r="G34" s="148"/>
      <c r="H34" s="148">
        <v>1</v>
      </c>
      <c r="I34" s="148"/>
      <c r="J34" s="148"/>
      <c r="K34" s="148"/>
      <c r="L34" s="148"/>
      <c r="M34" s="148">
        <v>0</v>
      </c>
      <c r="N34" s="148"/>
      <c r="O34" s="148"/>
      <c r="P34" s="148"/>
      <c r="Q34" s="81">
        <f t="shared" si="3"/>
        <v>1</v>
      </c>
      <c r="R34" s="148">
        <v>0</v>
      </c>
      <c r="S34" s="148">
        <v>0</v>
      </c>
      <c r="T34" s="148">
        <v>0</v>
      </c>
      <c r="U34" s="148">
        <v>2</v>
      </c>
      <c r="V34" s="148"/>
      <c r="W34" s="148"/>
      <c r="X34" s="148"/>
      <c r="Y34" s="148"/>
      <c r="Z34" s="148"/>
      <c r="AA34" s="148"/>
      <c r="AB34" s="148"/>
      <c r="AC34" s="148"/>
      <c r="AD34" s="81">
        <f t="shared" si="1"/>
        <v>2</v>
      </c>
    </row>
    <row r="35" spans="1:31" x14ac:dyDescent="0.25">
      <c r="A35" s="118" t="s">
        <v>36</v>
      </c>
      <c r="B35" s="119" t="s">
        <v>45</v>
      </c>
      <c r="C35" s="119"/>
      <c r="D35" s="119"/>
      <c r="E35" s="148">
        <v>0</v>
      </c>
      <c r="F35" s="148">
        <v>3</v>
      </c>
      <c r="G35" s="148">
        <v>2</v>
      </c>
      <c r="H35" s="148">
        <v>0</v>
      </c>
      <c r="I35" s="148">
        <v>1</v>
      </c>
      <c r="J35" s="148">
        <v>3</v>
      </c>
      <c r="K35" s="148"/>
      <c r="L35" s="148">
        <v>1</v>
      </c>
      <c r="M35" s="148">
        <v>0</v>
      </c>
      <c r="N35" s="148">
        <v>1</v>
      </c>
      <c r="O35" s="148"/>
      <c r="P35" s="148"/>
      <c r="Q35" s="81">
        <f t="shared" si="3"/>
        <v>11</v>
      </c>
      <c r="R35" s="148"/>
      <c r="S35" s="148">
        <v>4</v>
      </c>
      <c r="T35" s="148">
        <v>2</v>
      </c>
      <c r="U35" s="148">
        <v>1</v>
      </c>
      <c r="V35" s="148">
        <v>5</v>
      </c>
      <c r="W35" s="148">
        <v>4</v>
      </c>
      <c r="X35" s="148"/>
      <c r="Y35" s="148">
        <v>3</v>
      </c>
      <c r="Z35" s="148">
        <v>1</v>
      </c>
      <c r="AA35" s="148">
        <v>1</v>
      </c>
      <c r="AB35" s="148"/>
      <c r="AC35" s="148"/>
      <c r="AD35" s="81">
        <f t="shared" si="1"/>
        <v>21</v>
      </c>
    </row>
    <row r="36" spans="1:31" x14ac:dyDescent="0.25">
      <c r="A36" s="118" t="s">
        <v>36</v>
      </c>
      <c r="B36" s="118" t="s">
        <v>221</v>
      </c>
      <c r="C36" s="119"/>
      <c r="D36" s="119"/>
      <c r="E36" s="148">
        <v>13</v>
      </c>
      <c r="F36" s="148">
        <v>14</v>
      </c>
      <c r="G36" s="148">
        <v>9</v>
      </c>
      <c r="H36" s="148">
        <v>9</v>
      </c>
      <c r="I36" s="148">
        <v>14</v>
      </c>
      <c r="J36" s="148">
        <v>5</v>
      </c>
      <c r="K36" s="148">
        <v>9</v>
      </c>
      <c r="L36" s="148">
        <v>9</v>
      </c>
      <c r="M36" s="148">
        <v>11</v>
      </c>
      <c r="N36" s="148">
        <v>6</v>
      </c>
      <c r="O36" s="148"/>
      <c r="P36" s="148"/>
      <c r="Q36" s="81">
        <f>SUM(E36:P36)</f>
        <v>99</v>
      </c>
      <c r="R36" s="148">
        <v>18</v>
      </c>
      <c r="S36" s="148">
        <v>19</v>
      </c>
      <c r="T36" s="148">
        <v>17</v>
      </c>
      <c r="U36" s="148">
        <v>15</v>
      </c>
      <c r="V36" s="148">
        <v>27</v>
      </c>
      <c r="W36" s="148">
        <v>15</v>
      </c>
      <c r="X36" s="148">
        <v>15</v>
      </c>
      <c r="Y36" s="148">
        <v>17</v>
      </c>
      <c r="Z36" s="148">
        <v>12</v>
      </c>
      <c r="AA36" s="148">
        <v>9</v>
      </c>
      <c r="AB36" s="148"/>
      <c r="AC36" s="148"/>
      <c r="AD36" s="81">
        <f>SUM(R36:AC36)</f>
        <v>164</v>
      </c>
    </row>
    <row r="37" spans="1:31" x14ac:dyDescent="0.25">
      <c r="A37" s="118" t="s">
        <v>36</v>
      </c>
      <c r="B37" s="118" t="s">
        <v>222</v>
      </c>
      <c r="C37" s="119"/>
      <c r="D37" s="119"/>
      <c r="E37" s="148">
        <v>8</v>
      </c>
      <c r="F37" s="148">
        <v>7</v>
      </c>
      <c r="G37" s="148">
        <v>6</v>
      </c>
      <c r="H37" s="148">
        <v>4</v>
      </c>
      <c r="I37" s="148">
        <v>9</v>
      </c>
      <c r="J37" s="148">
        <v>3</v>
      </c>
      <c r="K37" s="148">
        <v>4</v>
      </c>
      <c r="L37" s="148">
        <v>6</v>
      </c>
      <c r="M37" s="148">
        <v>4</v>
      </c>
      <c r="N37" s="148">
        <v>4</v>
      </c>
      <c r="O37" s="148"/>
      <c r="P37" s="148"/>
      <c r="Q37" s="81">
        <f>SUM(E37:P37)</f>
        <v>55</v>
      </c>
      <c r="R37" s="148">
        <v>17</v>
      </c>
      <c r="S37" s="148">
        <v>10</v>
      </c>
      <c r="T37" s="148">
        <v>8</v>
      </c>
      <c r="U37" s="148">
        <v>7</v>
      </c>
      <c r="V37" s="148">
        <v>13</v>
      </c>
      <c r="W37" s="148">
        <v>6</v>
      </c>
      <c r="X37" s="148">
        <v>14</v>
      </c>
      <c r="Y37" s="148">
        <v>13</v>
      </c>
      <c r="Z37" s="148">
        <v>4</v>
      </c>
      <c r="AA37" s="148">
        <v>9</v>
      </c>
      <c r="AB37" s="148"/>
      <c r="AC37" s="148"/>
      <c r="AD37" s="81">
        <f>SUM(R37:AC37)</f>
        <v>101</v>
      </c>
    </row>
    <row r="38" spans="1:31" s="400" customFormat="1" ht="15.75" thickBot="1" x14ac:dyDescent="0.3">
      <c r="A38" s="402" t="s">
        <v>36</v>
      </c>
      <c r="B38" s="402" t="s">
        <v>227</v>
      </c>
      <c r="C38" s="403"/>
      <c r="D38" s="403"/>
      <c r="E38" s="153">
        <v>16</v>
      </c>
      <c r="F38" s="153"/>
      <c r="G38" s="153">
        <v>12</v>
      </c>
      <c r="H38" s="153">
        <v>8</v>
      </c>
      <c r="I38" s="153">
        <v>12</v>
      </c>
      <c r="J38" s="153">
        <v>14</v>
      </c>
      <c r="K38" s="153">
        <v>14</v>
      </c>
      <c r="L38" s="153">
        <v>13</v>
      </c>
      <c r="M38" s="153">
        <v>9</v>
      </c>
      <c r="N38" s="153">
        <v>16</v>
      </c>
      <c r="O38" s="153"/>
      <c r="P38" s="153"/>
      <c r="Q38" s="405">
        <f>SUM(E38:P38)</f>
        <v>114</v>
      </c>
      <c r="R38" s="153">
        <v>29</v>
      </c>
      <c r="S38" s="153"/>
      <c r="T38" s="153">
        <v>19</v>
      </c>
      <c r="U38" s="153">
        <v>22</v>
      </c>
      <c r="V38" s="153">
        <v>25</v>
      </c>
      <c r="W38" s="153">
        <v>23</v>
      </c>
      <c r="X38" s="153">
        <v>27</v>
      </c>
      <c r="Y38" s="153">
        <v>28</v>
      </c>
      <c r="Z38" s="153">
        <v>19</v>
      </c>
      <c r="AA38" s="153">
        <v>27</v>
      </c>
      <c r="AB38" s="153"/>
      <c r="AC38" s="153"/>
      <c r="AD38" s="399">
        <f>SUM(R38:AC38)</f>
        <v>219</v>
      </c>
    </row>
    <row r="39" spans="1:31" ht="15.75" thickBot="1" x14ac:dyDescent="0.3">
      <c r="A39" s="415" t="s">
        <v>204</v>
      </c>
      <c r="B39" s="416"/>
      <c r="C39" s="161">
        <f>D39/Metas!N6</f>
        <v>0.82708475346512156</v>
      </c>
      <c r="D39" s="162">
        <f>Q39/AD39</f>
        <v>0.49625085207907293</v>
      </c>
      <c r="E39" s="198">
        <f t="shared" ref="E39:AD39" si="4">SUM(E27:E38)</f>
        <v>81</v>
      </c>
      <c r="F39" s="198">
        <f t="shared" si="4"/>
        <v>70</v>
      </c>
      <c r="G39" s="198">
        <f t="shared" si="4"/>
        <v>78</v>
      </c>
      <c r="H39" s="198">
        <f t="shared" si="4"/>
        <v>67</v>
      </c>
      <c r="I39" s="198">
        <f t="shared" si="4"/>
        <v>84</v>
      </c>
      <c r="J39" s="198">
        <f t="shared" si="4"/>
        <v>59</v>
      </c>
      <c r="K39" s="198">
        <f t="shared" si="4"/>
        <v>82</v>
      </c>
      <c r="L39" s="198">
        <f t="shared" si="4"/>
        <v>74</v>
      </c>
      <c r="M39" s="198">
        <f t="shared" si="4"/>
        <v>59</v>
      </c>
      <c r="N39" s="198">
        <f t="shared" si="4"/>
        <v>74</v>
      </c>
      <c r="O39" s="198">
        <f t="shared" si="4"/>
        <v>0</v>
      </c>
      <c r="P39" s="198">
        <f t="shared" si="4"/>
        <v>0</v>
      </c>
      <c r="Q39" s="198">
        <f>SUM(Q27:Q38)</f>
        <v>728</v>
      </c>
      <c r="R39" s="198">
        <f t="shared" si="4"/>
        <v>167</v>
      </c>
      <c r="S39" s="198">
        <f t="shared" si="4"/>
        <v>120</v>
      </c>
      <c r="T39" s="198">
        <f t="shared" si="4"/>
        <v>141</v>
      </c>
      <c r="U39" s="198">
        <f t="shared" si="4"/>
        <v>133</v>
      </c>
      <c r="V39" s="198">
        <f t="shared" si="4"/>
        <v>168</v>
      </c>
      <c r="W39" s="198">
        <f t="shared" si="4"/>
        <v>125</v>
      </c>
      <c r="X39" s="198">
        <f t="shared" si="4"/>
        <v>200</v>
      </c>
      <c r="Y39" s="198">
        <f t="shared" si="4"/>
        <v>160</v>
      </c>
      <c r="Z39" s="198">
        <f t="shared" si="4"/>
        <v>119</v>
      </c>
      <c r="AA39" s="198">
        <f t="shared" si="4"/>
        <v>134</v>
      </c>
      <c r="AB39" s="198">
        <f t="shared" si="4"/>
        <v>0</v>
      </c>
      <c r="AC39" s="237">
        <f t="shared" si="4"/>
        <v>0</v>
      </c>
      <c r="AD39" s="238">
        <f t="shared" si="4"/>
        <v>1467</v>
      </c>
      <c r="AE39" s="3"/>
    </row>
    <row r="40" spans="1:31" x14ac:dyDescent="0.25">
      <c r="A40" s="155" t="s">
        <v>46</v>
      </c>
      <c r="B40" s="155" t="s">
        <v>47</v>
      </c>
      <c r="C40" s="156"/>
      <c r="D40" s="156"/>
      <c r="E40" s="158"/>
      <c r="F40" s="158"/>
      <c r="G40" s="158">
        <v>0</v>
      </c>
      <c r="H40" s="158">
        <v>2</v>
      </c>
      <c r="I40" s="158">
        <v>2</v>
      </c>
      <c r="J40" s="158">
        <v>0</v>
      </c>
      <c r="K40" s="158">
        <v>0</v>
      </c>
      <c r="L40" s="158">
        <v>0</v>
      </c>
      <c r="M40" s="158">
        <v>0</v>
      </c>
      <c r="N40" s="158">
        <v>0</v>
      </c>
      <c r="O40" s="158"/>
      <c r="P40" s="158"/>
      <c r="Q40" s="106">
        <f>SUM(E40:P40)</f>
        <v>4</v>
      </c>
      <c r="R40" s="158">
        <v>1</v>
      </c>
      <c r="S40" s="158"/>
      <c r="T40" s="158">
        <v>0</v>
      </c>
      <c r="U40" s="158">
        <v>3</v>
      </c>
      <c r="V40" s="158">
        <v>3</v>
      </c>
      <c r="W40" s="158">
        <v>0</v>
      </c>
      <c r="X40" s="158">
        <v>1</v>
      </c>
      <c r="Y40" s="391">
        <v>1</v>
      </c>
      <c r="Z40" s="158">
        <v>1</v>
      </c>
      <c r="AA40" s="158">
        <v>1</v>
      </c>
      <c r="AB40" s="158"/>
      <c r="AC40" s="158"/>
      <c r="AD40" s="81">
        <f>SUM(R40:AC40)</f>
        <v>11</v>
      </c>
    </row>
    <row r="41" spans="1:31" x14ac:dyDescent="0.25">
      <c r="A41" s="118" t="s">
        <v>46</v>
      </c>
      <c r="B41" s="118" t="s">
        <v>48</v>
      </c>
      <c r="C41" s="119"/>
      <c r="D41" s="119"/>
      <c r="E41" s="148"/>
      <c r="F41" s="148"/>
      <c r="G41" s="148">
        <v>0</v>
      </c>
      <c r="H41" s="148">
        <v>0</v>
      </c>
      <c r="I41" s="148">
        <v>1</v>
      </c>
      <c r="J41" s="148">
        <v>1</v>
      </c>
      <c r="K41" s="148"/>
      <c r="L41" s="148"/>
      <c r="M41" s="148">
        <v>0</v>
      </c>
      <c r="N41" s="148">
        <v>0</v>
      </c>
      <c r="O41" s="148"/>
      <c r="P41" s="148"/>
      <c r="Q41" s="88">
        <f>SUM(E41:P41)</f>
        <v>2</v>
      </c>
      <c r="R41" s="148"/>
      <c r="S41" s="148">
        <v>1</v>
      </c>
      <c r="T41" s="148">
        <v>1</v>
      </c>
      <c r="U41" s="148">
        <v>0</v>
      </c>
      <c r="V41" s="148">
        <v>1</v>
      </c>
      <c r="W41" s="148">
        <v>1</v>
      </c>
      <c r="X41" s="148">
        <v>1</v>
      </c>
      <c r="Y41" s="148"/>
      <c r="Z41" s="148">
        <v>0</v>
      </c>
      <c r="AA41" s="148">
        <v>0</v>
      </c>
      <c r="AB41" s="148"/>
      <c r="AC41" s="148"/>
      <c r="AD41" s="81">
        <f>SUM(R41:AC41)</f>
        <v>5</v>
      </c>
    </row>
    <row r="42" spans="1:31" x14ac:dyDescent="0.25">
      <c r="A42" s="118" t="s">
        <v>46</v>
      </c>
      <c r="B42" s="118" t="s">
        <v>49</v>
      </c>
      <c r="C42" s="119"/>
      <c r="D42" s="119"/>
      <c r="E42" s="148"/>
      <c r="F42" s="148">
        <v>0</v>
      </c>
      <c r="G42" s="148"/>
      <c r="H42" s="148">
        <v>1</v>
      </c>
      <c r="I42" s="148">
        <v>0</v>
      </c>
      <c r="J42" s="148">
        <v>0</v>
      </c>
      <c r="K42" s="148"/>
      <c r="L42" s="148"/>
      <c r="M42" s="148">
        <v>0</v>
      </c>
      <c r="N42" s="148">
        <v>3</v>
      </c>
      <c r="O42" s="148"/>
      <c r="P42" s="148"/>
      <c r="Q42" s="88">
        <f>SUM(E42:P42)</f>
        <v>4</v>
      </c>
      <c r="R42" s="148"/>
      <c r="S42" s="148">
        <v>0</v>
      </c>
      <c r="T42" s="148"/>
      <c r="U42" s="148">
        <v>1</v>
      </c>
      <c r="V42" s="148">
        <v>0</v>
      </c>
      <c r="W42" s="148">
        <v>0</v>
      </c>
      <c r="X42" s="148">
        <v>1</v>
      </c>
      <c r="Y42" s="148"/>
      <c r="Z42" s="148">
        <v>0</v>
      </c>
      <c r="AA42" s="148">
        <v>3</v>
      </c>
      <c r="AB42" s="148"/>
      <c r="AC42" s="148"/>
      <c r="AD42" s="81">
        <f>SUM(R42:AC42)</f>
        <v>5</v>
      </c>
    </row>
    <row r="43" spans="1:31" ht="15.75" thickBot="1" x14ac:dyDescent="0.3">
      <c r="A43" s="164" t="s">
        <v>46</v>
      </c>
      <c r="B43" s="164" t="s">
        <v>50</v>
      </c>
      <c r="C43" s="197"/>
      <c r="D43" s="152"/>
      <c r="E43" s="153"/>
      <c r="F43" s="153"/>
      <c r="G43" s="153"/>
      <c r="H43" s="153">
        <v>0</v>
      </c>
      <c r="I43" s="153">
        <v>0</v>
      </c>
      <c r="J43" s="153">
        <v>1</v>
      </c>
      <c r="K43" s="153"/>
      <c r="L43" s="153"/>
      <c r="M43" s="153">
        <v>0</v>
      </c>
      <c r="N43" s="153">
        <v>0</v>
      </c>
      <c r="O43" s="153"/>
      <c r="P43" s="153"/>
      <c r="Q43" s="109">
        <f>SUM(E43:P43)</f>
        <v>1</v>
      </c>
      <c r="R43" s="153"/>
      <c r="S43" s="153"/>
      <c r="T43" s="153"/>
      <c r="U43" s="153">
        <v>0</v>
      </c>
      <c r="V43" s="153">
        <v>0</v>
      </c>
      <c r="W43" s="153">
        <v>1</v>
      </c>
      <c r="X43" s="153">
        <v>0</v>
      </c>
      <c r="Y43" s="153"/>
      <c r="Z43" s="153">
        <v>0</v>
      </c>
      <c r="AA43" s="153">
        <v>0</v>
      </c>
      <c r="AB43" s="153"/>
      <c r="AC43" s="153"/>
      <c r="AD43" s="92">
        <f>SUM(R43:AC43)</f>
        <v>1</v>
      </c>
    </row>
    <row r="44" spans="1:31" ht="15.75" thickBot="1" x14ac:dyDescent="0.3">
      <c r="A44" s="438" t="s">
        <v>51</v>
      </c>
      <c r="B44" s="439"/>
      <c r="C44" s="239">
        <f>D44/Metas!N7</f>
        <v>0.83333333333333337</v>
      </c>
      <c r="D44" s="162">
        <f>Q44/AD44</f>
        <v>0.5</v>
      </c>
      <c r="E44" s="107">
        <f t="shared" ref="E44:K44" si="5">SUM(E40:E43)</f>
        <v>0</v>
      </c>
      <c r="F44" s="107">
        <f t="shared" si="5"/>
        <v>0</v>
      </c>
      <c r="G44" s="107">
        <f t="shared" si="5"/>
        <v>0</v>
      </c>
      <c r="H44" s="107">
        <f t="shared" si="5"/>
        <v>3</v>
      </c>
      <c r="I44" s="107">
        <f t="shared" si="5"/>
        <v>3</v>
      </c>
      <c r="J44" s="107">
        <f t="shared" si="5"/>
        <v>2</v>
      </c>
      <c r="K44" s="107">
        <f t="shared" si="5"/>
        <v>0</v>
      </c>
      <c r="L44" s="107">
        <f t="shared" ref="L44:AA44" si="6">SUM(L40:L43)</f>
        <v>0</v>
      </c>
      <c r="M44" s="107">
        <f t="shared" si="6"/>
        <v>0</v>
      </c>
      <c r="N44" s="107">
        <f t="shared" si="6"/>
        <v>3</v>
      </c>
      <c r="O44" s="107">
        <f t="shared" si="6"/>
        <v>0</v>
      </c>
      <c r="P44" s="107">
        <f>SUM(P40:P43)</f>
        <v>0</v>
      </c>
      <c r="Q44" s="107">
        <f t="shared" si="6"/>
        <v>11</v>
      </c>
      <c r="R44" s="240">
        <f t="shared" si="6"/>
        <v>1</v>
      </c>
      <c r="S44" s="107">
        <f t="shared" si="6"/>
        <v>1</v>
      </c>
      <c r="T44" s="107">
        <f t="shared" si="6"/>
        <v>1</v>
      </c>
      <c r="U44" s="107">
        <f t="shared" si="6"/>
        <v>4</v>
      </c>
      <c r="V44" s="107">
        <f t="shared" si="6"/>
        <v>4</v>
      </c>
      <c r="W44" s="107">
        <f t="shared" si="6"/>
        <v>2</v>
      </c>
      <c r="X44" s="107">
        <f t="shared" si="6"/>
        <v>3</v>
      </c>
      <c r="Y44" s="107">
        <f t="shared" si="6"/>
        <v>1</v>
      </c>
      <c r="Z44" s="107">
        <f t="shared" si="6"/>
        <v>1</v>
      </c>
      <c r="AA44" s="107">
        <f t="shared" si="6"/>
        <v>4</v>
      </c>
      <c r="AB44" s="107">
        <f>SUM(AB40:AB43)</f>
        <v>0</v>
      </c>
      <c r="AC44" s="107">
        <f>SUM(AC40:AC43)</f>
        <v>0</v>
      </c>
      <c r="AD44" s="108">
        <f>SUM(AD40:AD43)</f>
        <v>22</v>
      </c>
    </row>
    <row r="45" spans="1:31" x14ac:dyDescent="0.25">
      <c r="A45" s="155" t="s">
        <v>52</v>
      </c>
      <c r="B45" s="155" t="s">
        <v>53</v>
      </c>
      <c r="C45" s="156"/>
      <c r="D45" s="156"/>
      <c r="E45" s="158">
        <v>2</v>
      </c>
      <c r="F45" s="158">
        <v>1</v>
      </c>
      <c r="G45" s="158">
        <v>0</v>
      </c>
      <c r="H45" s="158">
        <v>1</v>
      </c>
      <c r="I45" s="158">
        <v>2</v>
      </c>
      <c r="J45" s="158">
        <v>3</v>
      </c>
      <c r="K45" s="158">
        <v>4</v>
      </c>
      <c r="L45" s="158">
        <v>0</v>
      </c>
      <c r="M45" s="158">
        <v>0</v>
      </c>
      <c r="N45" s="158">
        <v>2</v>
      </c>
      <c r="O45" s="158"/>
      <c r="P45" s="158"/>
      <c r="Q45" s="106">
        <f>SUM(E45:P45)</f>
        <v>15</v>
      </c>
      <c r="R45" s="158">
        <v>2</v>
      </c>
      <c r="S45" s="158">
        <v>2</v>
      </c>
      <c r="T45" s="158">
        <v>0</v>
      </c>
      <c r="U45" s="158">
        <v>2</v>
      </c>
      <c r="V45" s="158">
        <v>2</v>
      </c>
      <c r="W45" s="158">
        <v>4</v>
      </c>
      <c r="X45" s="158">
        <v>4</v>
      </c>
      <c r="Y45" s="158">
        <v>1</v>
      </c>
      <c r="Z45" s="158">
        <v>1</v>
      </c>
      <c r="AA45" s="158">
        <v>2</v>
      </c>
      <c r="AB45" s="158"/>
      <c r="AC45" s="158"/>
      <c r="AD45" s="106">
        <f>SUM(R45:AC45)</f>
        <v>20</v>
      </c>
    </row>
    <row r="46" spans="1:31" x14ac:dyDescent="0.25">
      <c r="A46" s="118" t="s">
        <v>52</v>
      </c>
      <c r="B46" s="118" t="s">
        <v>54</v>
      </c>
      <c r="C46" s="119"/>
      <c r="D46" s="119"/>
      <c r="E46" s="148">
        <v>1</v>
      </c>
      <c r="F46" s="148"/>
      <c r="G46" s="148">
        <v>0</v>
      </c>
      <c r="H46" s="148">
        <v>1</v>
      </c>
      <c r="I46" s="148"/>
      <c r="J46" s="148">
        <v>0</v>
      </c>
      <c r="K46" s="148">
        <v>0</v>
      </c>
      <c r="L46" s="148">
        <v>1</v>
      </c>
      <c r="M46" s="148">
        <v>0</v>
      </c>
      <c r="N46" s="148">
        <v>0</v>
      </c>
      <c r="O46" s="148"/>
      <c r="P46" s="148"/>
      <c r="Q46" s="88">
        <f>SUM(E46:P46)</f>
        <v>3</v>
      </c>
      <c r="R46" s="148">
        <v>2</v>
      </c>
      <c r="S46" s="148"/>
      <c r="T46" s="148">
        <v>0</v>
      </c>
      <c r="U46" s="148">
        <v>1</v>
      </c>
      <c r="V46" s="148"/>
      <c r="W46" s="148">
        <v>0</v>
      </c>
      <c r="X46" s="148">
        <v>0</v>
      </c>
      <c r="Y46" s="148">
        <v>1</v>
      </c>
      <c r="Z46" s="148">
        <v>1</v>
      </c>
      <c r="AA46" s="148">
        <v>0</v>
      </c>
      <c r="AB46" s="148"/>
      <c r="AC46" s="148"/>
      <c r="AD46" s="88">
        <f>SUM(R46:AC46)</f>
        <v>5</v>
      </c>
    </row>
    <row r="47" spans="1:31" x14ac:dyDescent="0.25">
      <c r="A47" s="118" t="s">
        <v>52</v>
      </c>
      <c r="B47" s="118" t="s">
        <v>55</v>
      </c>
      <c r="C47" s="119"/>
      <c r="D47" s="119"/>
      <c r="E47" s="148"/>
      <c r="F47" s="148"/>
      <c r="G47" s="148"/>
      <c r="H47" s="148">
        <v>0</v>
      </c>
      <c r="I47" s="148"/>
      <c r="J47" s="148"/>
      <c r="K47" s="148"/>
      <c r="L47" s="148">
        <v>2</v>
      </c>
      <c r="M47" s="148">
        <v>0</v>
      </c>
      <c r="N47" s="148">
        <v>0</v>
      </c>
      <c r="O47" s="148"/>
      <c r="P47" s="148"/>
      <c r="Q47" s="88">
        <f>SUM(E47:P47)</f>
        <v>2</v>
      </c>
      <c r="R47" s="148"/>
      <c r="S47" s="148"/>
      <c r="T47" s="148"/>
      <c r="U47" s="148">
        <v>0</v>
      </c>
      <c r="V47" s="148"/>
      <c r="W47" s="148"/>
      <c r="X47" s="148"/>
      <c r="Y47" s="148">
        <v>4</v>
      </c>
      <c r="Z47" s="148">
        <v>0</v>
      </c>
      <c r="AA47" s="148">
        <v>0</v>
      </c>
      <c r="AB47" s="148"/>
      <c r="AC47" s="148"/>
      <c r="AD47" s="88">
        <f>SUM(R47:AC47)</f>
        <v>4</v>
      </c>
    </row>
    <row r="48" spans="1:31" ht="15.75" thickBot="1" x14ac:dyDescent="0.3">
      <c r="A48" s="164" t="s">
        <v>52</v>
      </c>
      <c r="B48" s="164" t="s">
        <v>56</v>
      </c>
      <c r="C48" s="199"/>
      <c r="D48" s="152"/>
      <c r="E48" s="153"/>
      <c r="F48" s="153">
        <v>0</v>
      </c>
      <c r="G48" s="153"/>
      <c r="H48" s="153">
        <v>0</v>
      </c>
      <c r="I48" s="153"/>
      <c r="J48" s="153">
        <v>0</v>
      </c>
      <c r="K48" s="153">
        <v>0</v>
      </c>
      <c r="L48" s="153"/>
      <c r="M48" s="153">
        <v>0</v>
      </c>
      <c r="N48" s="153"/>
      <c r="O48" s="153"/>
      <c r="P48" s="153"/>
      <c r="Q48" s="109">
        <f>SUM(E48:P48)</f>
        <v>0</v>
      </c>
      <c r="R48" s="153"/>
      <c r="S48" s="153">
        <v>0</v>
      </c>
      <c r="T48" s="153"/>
      <c r="U48" s="153">
        <v>0</v>
      </c>
      <c r="V48" s="153"/>
      <c r="W48" s="153">
        <v>0</v>
      </c>
      <c r="X48" s="153">
        <v>1</v>
      </c>
      <c r="Y48" s="153"/>
      <c r="Z48" s="153">
        <v>1</v>
      </c>
      <c r="AA48" s="153"/>
      <c r="AB48" s="153"/>
      <c r="AC48" s="153"/>
      <c r="AD48" s="109">
        <f>SUM(R48:AC48)</f>
        <v>2</v>
      </c>
    </row>
    <row r="49" spans="1:31" ht="15.75" thickBot="1" x14ac:dyDescent="0.3">
      <c r="A49" s="438" t="s">
        <v>57</v>
      </c>
      <c r="B49" s="439"/>
      <c r="C49" s="161">
        <f>D49/Metas!N8</f>
        <v>1.0576414595452142</v>
      </c>
      <c r="D49" s="162">
        <f>Q49/AD49</f>
        <v>0.64516129032258063</v>
      </c>
      <c r="E49" s="107">
        <f>SUM(E45:E48)</f>
        <v>3</v>
      </c>
      <c r="F49" s="107">
        <f>SUM(F45:F48)</f>
        <v>1</v>
      </c>
      <c r="G49" s="107">
        <f>SUM(G45:G48)</f>
        <v>0</v>
      </c>
      <c r="H49" s="107">
        <f>SUM(H45:H48)</f>
        <v>2</v>
      </c>
      <c r="I49" s="107">
        <f t="shared" ref="I49:AA49" si="7">SUM(I45:I48)</f>
        <v>2</v>
      </c>
      <c r="J49" s="107">
        <f t="shared" si="7"/>
        <v>3</v>
      </c>
      <c r="K49" s="107">
        <f t="shared" si="7"/>
        <v>4</v>
      </c>
      <c r="L49" s="107">
        <f t="shared" si="7"/>
        <v>3</v>
      </c>
      <c r="M49" s="107">
        <f t="shared" si="7"/>
        <v>0</v>
      </c>
      <c r="N49" s="107">
        <f t="shared" si="7"/>
        <v>2</v>
      </c>
      <c r="O49" s="107">
        <f t="shared" si="7"/>
        <v>0</v>
      </c>
      <c r="P49" s="107">
        <f>SUM(P45:P48)</f>
        <v>0</v>
      </c>
      <c r="Q49" s="107">
        <f t="shared" si="7"/>
        <v>20</v>
      </c>
      <c r="R49" s="107">
        <f t="shared" si="7"/>
        <v>4</v>
      </c>
      <c r="S49" s="107">
        <f t="shared" si="7"/>
        <v>2</v>
      </c>
      <c r="T49" s="107">
        <f t="shared" si="7"/>
        <v>0</v>
      </c>
      <c r="U49" s="107">
        <f t="shared" si="7"/>
        <v>3</v>
      </c>
      <c r="V49" s="107">
        <f t="shared" si="7"/>
        <v>2</v>
      </c>
      <c r="W49" s="107">
        <f t="shared" si="7"/>
        <v>4</v>
      </c>
      <c r="X49" s="107">
        <f t="shared" si="7"/>
        <v>5</v>
      </c>
      <c r="Y49" s="107">
        <f t="shared" si="7"/>
        <v>6</v>
      </c>
      <c r="Z49" s="107">
        <f t="shared" si="7"/>
        <v>3</v>
      </c>
      <c r="AA49" s="107">
        <f t="shared" si="7"/>
        <v>2</v>
      </c>
      <c r="AB49" s="107">
        <f>SUM(AB45:AB48)</f>
        <v>0</v>
      </c>
      <c r="AC49" s="107">
        <f>SUM(AC45:AC48)</f>
        <v>0</v>
      </c>
      <c r="AD49" s="108">
        <f>SUM(AD45:AD48)</f>
        <v>31</v>
      </c>
      <c r="AE49" s="3"/>
    </row>
    <row r="50" spans="1:31" x14ac:dyDescent="0.25">
      <c r="A50" s="155" t="s">
        <v>58</v>
      </c>
      <c r="B50" s="155" t="s">
        <v>59</v>
      </c>
      <c r="C50" s="156"/>
      <c r="D50" s="156"/>
      <c r="E50" s="158">
        <v>1</v>
      </c>
      <c r="F50" s="158">
        <v>1</v>
      </c>
      <c r="G50" s="158">
        <v>1</v>
      </c>
      <c r="H50" s="158">
        <v>1</v>
      </c>
      <c r="I50" s="158"/>
      <c r="J50" s="158">
        <v>3</v>
      </c>
      <c r="K50" s="158">
        <v>0</v>
      </c>
      <c r="L50" s="158">
        <v>0</v>
      </c>
      <c r="M50" s="158">
        <v>1</v>
      </c>
      <c r="N50" s="158">
        <v>0</v>
      </c>
      <c r="O50" s="158"/>
      <c r="P50" s="158"/>
      <c r="Q50" s="96">
        <f t="shared" ref="Q50:Q102" si="8">SUM(E50:P50)</f>
        <v>8</v>
      </c>
      <c r="R50" s="158">
        <v>1</v>
      </c>
      <c r="S50" s="158">
        <v>1</v>
      </c>
      <c r="T50" s="158">
        <v>1</v>
      </c>
      <c r="U50" s="158">
        <v>1</v>
      </c>
      <c r="V50" s="158">
        <v>1</v>
      </c>
      <c r="W50" s="158">
        <v>5</v>
      </c>
      <c r="X50" s="158">
        <v>1</v>
      </c>
      <c r="Y50" s="158">
        <v>1</v>
      </c>
      <c r="Z50" s="158">
        <v>1</v>
      </c>
      <c r="AA50" s="158">
        <v>0</v>
      </c>
      <c r="AB50" s="158"/>
      <c r="AC50" s="158"/>
      <c r="AD50" s="96">
        <f t="shared" si="1"/>
        <v>13</v>
      </c>
    </row>
    <row r="51" spans="1:31" x14ac:dyDescent="0.25">
      <c r="A51" s="118" t="s">
        <v>58</v>
      </c>
      <c r="B51" s="118" t="s">
        <v>60</v>
      </c>
      <c r="C51" s="119"/>
      <c r="D51" s="119"/>
      <c r="E51" s="148"/>
      <c r="F51" s="148"/>
      <c r="G51" s="148"/>
      <c r="H51" s="148"/>
      <c r="I51" s="148"/>
      <c r="J51" s="148"/>
      <c r="K51" s="148">
        <v>0</v>
      </c>
      <c r="L51" s="148">
        <v>1</v>
      </c>
      <c r="M51" s="148">
        <v>0</v>
      </c>
      <c r="N51" s="148">
        <v>0</v>
      </c>
      <c r="O51" s="148"/>
      <c r="P51" s="148"/>
      <c r="Q51" s="81">
        <f t="shared" si="8"/>
        <v>1</v>
      </c>
      <c r="R51" s="148">
        <v>0</v>
      </c>
      <c r="S51" s="148">
        <v>0</v>
      </c>
      <c r="T51" s="148">
        <v>1</v>
      </c>
      <c r="U51" s="148"/>
      <c r="V51" s="148">
        <v>0</v>
      </c>
      <c r="W51" s="148"/>
      <c r="X51" s="148">
        <v>0</v>
      </c>
      <c r="Y51" s="148">
        <v>1</v>
      </c>
      <c r="Z51" s="148">
        <v>0</v>
      </c>
      <c r="AA51" s="148">
        <v>0</v>
      </c>
      <c r="AB51" s="148"/>
      <c r="AC51" s="148"/>
      <c r="AD51" s="81">
        <f t="shared" si="1"/>
        <v>2</v>
      </c>
    </row>
    <row r="52" spans="1:31" x14ac:dyDescent="0.25">
      <c r="A52" s="118" t="s">
        <v>58</v>
      </c>
      <c r="B52" s="118" t="s">
        <v>61</v>
      </c>
      <c r="C52" s="119"/>
      <c r="D52" s="119"/>
      <c r="E52" s="148"/>
      <c r="F52" s="148">
        <v>0</v>
      </c>
      <c r="G52" s="148">
        <v>0</v>
      </c>
      <c r="H52" s="148">
        <v>1</v>
      </c>
      <c r="I52" s="148"/>
      <c r="J52" s="148">
        <v>0</v>
      </c>
      <c r="K52" s="148">
        <v>0</v>
      </c>
      <c r="L52" s="148">
        <v>0</v>
      </c>
      <c r="M52" s="148">
        <v>1</v>
      </c>
      <c r="N52" s="148">
        <v>1</v>
      </c>
      <c r="O52" s="148"/>
      <c r="P52" s="148"/>
      <c r="Q52" s="81">
        <f t="shared" si="8"/>
        <v>3</v>
      </c>
      <c r="R52" s="148">
        <v>1</v>
      </c>
      <c r="S52" s="148">
        <v>0</v>
      </c>
      <c r="T52" s="148">
        <v>0</v>
      </c>
      <c r="U52" s="148">
        <v>1</v>
      </c>
      <c r="V52" s="148">
        <v>0</v>
      </c>
      <c r="W52" s="148">
        <v>1</v>
      </c>
      <c r="X52" s="148">
        <v>0</v>
      </c>
      <c r="Y52" s="148">
        <v>0</v>
      </c>
      <c r="Z52" s="148">
        <v>1</v>
      </c>
      <c r="AA52" s="148">
        <v>1</v>
      </c>
      <c r="AB52" s="148"/>
      <c r="AC52" s="148"/>
      <c r="AD52" s="81">
        <f t="shared" si="1"/>
        <v>5</v>
      </c>
    </row>
    <row r="53" spans="1:31" x14ac:dyDescent="0.25">
      <c r="A53" s="118" t="s">
        <v>58</v>
      </c>
      <c r="B53" s="118" t="s">
        <v>62</v>
      </c>
      <c r="C53" s="119"/>
      <c r="D53" s="119"/>
      <c r="E53" s="148"/>
      <c r="F53" s="148"/>
      <c r="G53" s="148"/>
      <c r="H53" s="148"/>
      <c r="I53" s="148"/>
      <c r="J53" s="148"/>
      <c r="K53" s="148"/>
      <c r="L53" s="148"/>
      <c r="M53" s="148">
        <v>0</v>
      </c>
      <c r="N53" s="148"/>
      <c r="O53" s="148"/>
      <c r="P53" s="148"/>
      <c r="Q53" s="81">
        <f t="shared" si="8"/>
        <v>0</v>
      </c>
      <c r="R53" s="148"/>
      <c r="S53" s="148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81">
        <f t="shared" si="1"/>
        <v>0</v>
      </c>
    </row>
    <row r="54" spans="1:31" x14ac:dyDescent="0.25">
      <c r="A54" s="118" t="s">
        <v>58</v>
      </c>
      <c r="B54" s="118" t="s">
        <v>63</v>
      </c>
      <c r="C54" s="119"/>
      <c r="D54" s="119"/>
      <c r="E54" s="148"/>
      <c r="F54" s="148">
        <v>0</v>
      </c>
      <c r="G54" s="148">
        <v>0</v>
      </c>
      <c r="H54" s="148">
        <v>1</v>
      </c>
      <c r="I54" s="148">
        <v>1</v>
      </c>
      <c r="J54" s="148">
        <v>1</v>
      </c>
      <c r="K54" s="389">
        <v>2</v>
      </c>
      <c r="L54" s="148">
        <v>3</v>
      </c>
      <c r="M54" s="148">
        <v>0</v>
      </c>
      <c r="N54" s="148">
        <v>3</v>
      </c>
      <c r="O54" s="148"/>
      <c r="P54" s="148"/>
      <c r="Q54" s="81">
        <f t="shared" si="8"/>
        <v>11</v>
      </c>
      <c r="R54" s="148">
        <v>0</v>
      </c>
      <c r="S54" s="148">
        <v>0</v>
      </c>
      <c r="T54" s="148">
        <v>1</v>
      </c>
      <c r="U54" s="148">
        <v>1</v>
      </c>
      <c r="V54" s="148">
        <v>2</v>
      </c>
      <c r="W54" s="148">
        <v>1</v>
      </c>
      <c r="X54" s="148">
        <v>2</v>
      </c>
      <c r="Y54" s="148">
        <v>3</v>
      </c>
      <c r="Z54" s="148">
        <v>0</v>
      </c>
      <c r="AA54" s="148">
        <v>3</v>
      </c>
      <c r="AB54" s="148"/>
      <c r="AC54" s="148"/>
      <c r="AD54" s="81">
        <f t="shared" si="1"/>
        <v>13</v>
      </c>
    </row>
    <row r="55" spans="1:31" x14ac:dyDescent="0.25">
      <c r="A55" s="118" t="s">
        <v>58</v>
      </c>
      <c r="B55" s="118" t="s">
        <v>64</v>
      </c>
      <c r="C55" s="119"/>
      <c r="D55" s="119"/>
      <c r="E55" s="148"/>
      <c r="F55" s="148">
        <v>1</v>
      </c>
      <c r="G55" s="148"/>
      <c r="H55" s="148"/>
      <c r="I55" s="148">
        <v>0</v>
      </c>
      <c r="J55" s="148">
        <v>0</v>
      </c>
      <c r="K55" s="148">
        <v>0</v>
      </c>
      <c r="L55" s="148">
        <v>0</v>
      </c>
      <c r="M55" s="148">
        <v>0</v>
      </c>
      <c r="N55" s="148"/>
      <c r="O55" s="148"/>
      <c r="P55" s="148"/>
      <c r="Q55" s="81">
        <f t="shared" si="8"/>
        <v>1</v>
      </c>
      <c r="R55" s="148">
        <v>0</v>
      </c>
      <c r="S55" s="148">
        <v>1</v>
      </c>
      <c r="T55" s="148"/>
      <c r="U55" s="148">
        <v>0</v>
      </c>
      <c r="V55" s="148">
        <v>0</v>
      </c>
      <c r="W55" s="148">
        <v>0</v>
      </c>
      <c r="X55" s="148">
        <v>0</v>
      </c>
      <c r="Y55" s="148">
        <v>0</v>
      </c>
      <c r="Z55" s="148">
        <v>0</v>
      </c>
      <c r="AA55" s="148">
        <v>0</v>
      </c>
      <c r="AB55" s="148"/>
      <c r="AC55" s="148"/>
      <c r="AD55" s="81">
        <f t="shared" si="1"/>
        <v>1</v>
      </c>
    </row>
    <row r="56" spans="1:31" x14ac:dyDescent="0.25">
      <c r="A56" s="118" t="s">
        <v>58</v>
      </c>
      <c r="B56" s="118" t="s">
        <v>65</v>
      </c>
      <c r="C56" s="119"/>
      <c r="D56" s="119"/>
      <c r="E56" s="148">
        <v>1</v>
      </c>
      <c r="F56" s="148">
        <v>2</v>
      </c>
      <c r="G56" s="148">
        <v>1</v>
      </c>
      <c r="H56" s="148"/>
      <c r="I56" s="148">
        <v>0</v>
      </c>
      <c r="J56" s="148">
        <v>2</v>
      </c>
      <c r="K56" s="148">
        <v>1</v>
      </c>
      <c r="L56" s="148">
        <v>1</v>
      </c>
      <c r="M56" s="148">
        <v>1</v>
      </c>
      <c r="N56" s="148">
        <v>3</v>
      </c>
      <c r="O56" s="148"/>
      <c r="P56" s="148"/>
      <c r="Q56" s="81">
        <f t="shared" si="8"/>
        <v>12</v>
      </c>
      <c r="R56" s="148">
        <v>2</v>
      </c>
      <c r="S56" s="148">
        <v>2</v>
      </c>
      <c r="T56" s="148">
        <v>1</v>
      </c>
      <c r="U56" s="148">
        <v>0</v>
      </c>
      <c r="V56" s="148">
        <v>0</v>
      </c>
      <c r="W56" s="148">
        <v>2</v>
      </c>
      <c r="X56" s="148">
        <v>1</v>
      </c>
      <c r="Y56" s="148">
        <v>3</v>
      </c>
      <c r="Z56" s="148">
        <v>1</v>
      </c>
      <c r="AA56" s="148">
        <v>3</v>
      </c>
      <c r="AB56" s="148"/>
      <c r="AC56" s="148"/>
      <c r="AD56" s="81">
        <f t="shared" si="1"/>
        <v>15</v>
      </c>
    </row>
    <row r="57" spans="1:31" x14ac:dyDescent="0.25">
      <c r="A57" s="118" t="s">
        <v>58</v>
      </c>
      <c r="B57" s="118" t="s">
        <v>66</v>
      </c>
      <c r="C57" s="119"/>
      <c r="D57" s="119"/>
      <c r="E57" s="148"/>
      <c r="F57" s="148"/>
      <c r="G57" s="148"/>
      <c r="H57" s="148"/>
      <c r="I57" s="148"/>
      <c r="J57" s="148"/>
      <c r="K57" s="148">
        <v>0</v>
      </c>
      <c r="L57" s="148"/>
      <c r="M57" s="148">
        <v>0</v>
      </c>
      <c r="N57" s="148">
        <v>0</v>
      </c>
      <c r="O57" s="148"/>
      <c r="P57" s="148"/>
      <c r="Q57" s="81">
        <f t="shared" si="8"/>
        <v>0</v>
      </c>
      <c r="R57" s="148"/>
      <c r="S57" s="148"/>
      <c r="T57" s="148"/>
      <c r="U57" s="148"/>
      <c r="V57" s="148">
        <v>0</v>
      </c>
      <c r="W57" s="148">
        <v>0</v>
      </c>
      <c r="X57" s="148">
        <v>0</v>
      </c>
      <c r="Y57" s="148">
        <v>0</v>
      </c>
      <c r="Z57" s="148">
        <v>0</v>
      </c>
      <c r="AA57" s="148"/>
      <c r="AB57" s="148"/>
      <c r="AC57" s="148"/>
      <c r="AD57" s="81">
        <f t="shared" si="1"/>
        <v>0</v>
      </c>
    </row>
    <row r="58" spans="1:31" x14ac:dyDescent="0.25">
      <c r="A58" s="118" t="s">
        <v>58</v>
      </c>
      <c r="B58" s="118" t="s">
        <v>67</v>
      </c>
      <c r="C58" s="119"/>
      <c r="D58" s="119"/>
      <c r="E58" s="148"/>
      <c r="F58" s="148"/>
      <c r="G58" s="148"/>
      <c r="H58" s="148"/>
      <c r="I58" s="148"/>
      <c r="J58" s="148"/>
      <c r="K58" s="148"/>
      <c r="L58" s="148">
        <v>0</v>
      </c>
      <c r="M58" s="148">
        <v>0</v>
      </c>
      <c r="N58" s="148">
        <v>0</v>
      </c>
      <c r="O58" s="148"/>
      <c r="P58" s="148"/>
      <c r="Q58" s="81">
        <f t="shared" si="8"/>
        <v>0</v>
      </c>
      <c r="R58" s="148">
        <v>0</v>
      </c>
      <c r="S58" s="148">
        <v>0</v>
      </c>
      <c r="T58" s="148"/>
      <c r="U58" s="148">
        <v>0</v>
      </c>
      <c r="V58" s="148"/>
      <c r="W58" s="148">
        <v>0</v>
      </c>
      <c r="X58" s="148"/>
      <c r="Y58" s="148">
        <v>0</v>
      </c>
      <c r="Z58" s="148">
        <v>0</v>
      </c>
      <c r="AA58" s="148">
        <v>0</v>
      </c>
      <c r="AB58" s="148"/>
      <c r="AC58" s="148"/>
      <c r="AD58" s="81">
        <f t="shared" si="1"/>
        <v>0</v>
      </c>
    </row>
    <row r="59" spans="1:31" ht="15.75" thickBot="1" x14ac:dyDescent="0.3">
      <c r="A59" s="164" t="s">
        <v>58</v>
      </c>
      <c r="B59" s="164" t="s">
        <v>224</v>
      </c>
      <c r="C59" s="152"/>
      <c r="D59" s="152"/>
      <c r="E59" s="153">
        <v>1</v>
      </c>
      <c r="F59" s="153">
        <v>1</v>
      </c>
      <c r="G59" s="153">
        <v>1</v>
      </c>
      <c r="H59" s="153">
        <v>1</v>
      </c>
      <c r="I59" s="153">
        <v>0</v>
      </c>
      <c r="J59" s="153">
        <v>3</v>
      </c>
      <c r="K59" s="390">
        <v>6</v>
      </c>
      <c r="L59" s="153">
        <v>2</v>
      </c>
      <c r="M59" s="153">
        <v>3</v>
      </c>
      <c r="N59" s="153">
        <v>2</v>
      </c>
      <c r="O59" s="153"/>
      <c r="P59" s="153"/>
      <c r="Q59" s="92">
        <f>SUM(E59:P59)</f>
        <v>20</v>
      </c>
      <c r="R59" s="153">
        <v>2</v>
      </c>
      <c r="S59" s="153">
        <v>1</v>
      </c>
      <c r="T59" s="153">
        <v>2</v>
      </c>
      <c r="U59" s="153">
        <v>2</v>
      </c>
      <c r="V59" s="153">
        <v>1</v>
      </c>
      <c r="W59" s="153">
        <v>4</v>
      </c>
      <c r="X59" s="153">
        <v>7</v>
      </c>
      <c r="Y59" s="153">
        <v>2</v>
      </c>
      <c r="Z59" s="153">
        <v>3</v>
      </c>
      <c r="AA59" s="153">
        <v>3</v>
      </c>
      <c r="AB59" s="153"/>
      <c r="AC59" s="153"/>
      <c r="AD59" s="92">
        <f>SUM(R59:AC59)</f>
        <v>27</v>
      </c>
    </row>
    <row r="60" spans="1:31" ht="15.75" thickBot="1" x14ac:dyDescent="0.3">
      <c r="A60" s="415" t="s">
        <v>205</v>
      </c>
      <c r="B60" s="416"/>
      <c r="C60" s="161">
        <f>D60/Metas!N9</f>
        <v>0.94466936572199722</v>
      </c>
      <c r="D60" s="162">
        <f>Q60/AD60</f>
        <v>0.73684210526315785</v>
      </c>
      <c r="E60" s="168">
        <f t="shared" ref="E60:AD60" si="9">SUM(E50:E59)</f>
        <v>3</v>
      </c>
      <c r="F60" s="168">
        <f t="shared" si="9"/>
        <v>5</v>
      </c>
      <c r="G60" s="168">
        <f t="shared" si="9"/>
        <v>3</v>
      </c>
      <c r="H60" s="168">
        <f t="shared" si="9"/>
        <v>4</v>
      </c>
      <c r="I60" s="168">
        <f t="shared" si="9"/>
        <v>1</v>
      </c>
      <c r="J60" s="168">
        <f t="shared" si="9"/>
        <v>9</v>
      </c>
      <c r="K60" s="168">
        <f t="shared" si="9"/>
        <v>9</v>
      </c>
      <c r="L60" s="168">
        <f t="shared" si="9"/>
        <v>7</v>
      </c>
      <c r="M60" s="168">
        <f t="shared" si="9"/>
        <v>6</v>
      </c>
      <c r="N60" s="168">
        <f t="shared" si="9"/>
        <v>9</v>
      </c>
      <c r="O60" s="168">
        <f t="shared" si="9"/>
        <v>0</v>
      </c>
      <c r="P60" s="168">
        <f t="shared" si="9"/>
        <v>0</v>
      </c>
      <c r="Q60" s="168">
        <f t="shared" si="9"/>
        <v>56</v>
      </c>
      <c r="R60" s="168">
        <f t="shared" si="9"/>
        <v>6</v>
      </c>
      <c r="S60" s="168">
        <f t="shared" si="9"/>
        <v>5</v>
      </c>
      <c r="T60" s="168">
        <f t="shared" si="9"/>
        <v>6</v>
      </c>
      <c r="U60" s="168">
        <f t="shared" si="9"/>
        <v>5</v>
      </c>
      <c r="V60" s="168">
        <f t="shared" si="9"/>
        <v>4</v>
      </c>
      <c r="W60" s="168">
        <f t="shared" si="9"/>
        <v>13</v>
      </c>
      <c r="X60" s="168">
        <f t="shared" si="9"/>
        <v>11</v>
      </c>
      <c r="Y60" s="168">
        <f t="shared" si="9"/>
        <v>10</v>
      </c>
      <c r="Z60" s="168">
        <f t="shared" si="9"/>
        <v>6</v>
      </c>
      <c r="AA60" s="168">
        <f t="shared" si="9"/>
        <v>10</v>
      </c>
      <c r="AB60" s="168">
        <f t="shared" si="9"/>
        <v>0</v>
      </c>
      <c r="AC60" s="168">
        <f t="shared" si="9"/>
        <v>0</v>
      </c>
      <c r="AD60" s="241">
        <f t="shared" si="9"/>
        <v>76</v>
      </c>
      <c r="AE60" s="3"/>
    </row>
    <row r="61" spans="1:31" x14ac:dyDescent="0.25">
      <c r="A61" s="155" t="s">
        <v>68</v>
      </c>
      <c r="B61" s="155" t="s">
        <v>69</v>
      </c>
      <c r="C61" s="156"/>
      <c r="D61" s="156"/>
      <c r="E61" s="158">
        <v>2</v>
      </c>
      <c r="F61" s="158">
        <v>2</v>
      </c>
      <c r="G61" s="158">
        <v>4</v>
      </c>
      <c r="H61" s="158">
        <v>4</v>
      </c>
      <c r="I61" s="158">
        <v>7</v>
      </c>
      <c r="J61" s="158">
        <v>2</v>
      </c>
      <c r="K61" s="158">
        <v>2</v>
      </c>
      <c r="L61" s="158">
        <v>3</v>
      </c>
      <c r="M61" s="158">
        <v>3</v>
      </c>
      <c r="N61" s="158">
        <v>5</v>
      </c>
      <c r="O61" s="158"/>
      <c r="P61" s="158"/>
      <c r="Q61" s="96">
        <f t="shared" si="8"/>
        <v>34</v>
      </c>
      <c r="R61" s="158">
        <v>3</v>
      </c>
      <c r="S61" s="158">
        <v>4</v>
      </c>
      <c r="T61" s="158">
        <v>6</v>
      </c>
      <c r="U61" s="158">
        <v>5</v>
      </c>
      <c r="V61" s="158">
        <v>9</v>
      </c>
      <c r="W61" s="158">
        <v>3</v>
      </c>
      <c r="X61" s="158">
        <v>3</v>
      </c>
      <c r="Y61" s="158">
        <v>4</v>
      </c>
      <c r="Z61" s="158">
        <v>3</v>
      </c>
      <c r="AA61" s="158">
        <v>7</v>
      </c>
      <c r="AB61" s="158"/>
      <c r="AC61" s="158"/>
      <c r="AD61" s="96">
        <f t="shared" si="1"/>
        <v>47</v>
      </c>
    </row>
    <row r="62" spans="1:31" x14ac:dyDescent="0.25">
      <c r="A62" s="118" t="s">
        <v>68</v>
      </c>
      <c r="B62" s="118" t="s">
        <v>70</v>
      </c>
      <c r="C62" s="119"/>
      <c r="D62" s="119"/>
      <c r="E62" s="148"/>
      <c r="F62" s="148"/>
      <c r="G62" s="148">
        <v>0</v>
      </c>
      <c r="H62" s="148">
        <v>0</v>
      </c>
      <c r="I62" s="148"/>
      <c r="J62" s="148"/>
      <c r="K62" s="148">
        <v>2</v>
      </c>
      <c r="L62" s="148"/>
      <c r="M62" s="148">
        <v>1</v>
      </c>
      <c r="N62" s="148">
        <v>1</v>
      </c>
      <c r="O62" s="148"/>
      <c r="P62" s="148"/>
      <c r="Q62" s="81">
        <f t="shared" si="8"/>
        <v>4</v>
      </c>
      <c r="R62" s="148"/>
      <c r="S62" s="148">
        <v>1</v>
      </c>
      <c r="T62" s="148">
        <v>0</v>
      </c>
      <c r="U62" s="148">
        <v>0</v>
      </c>
      <c r="V62" s="148"/>
      <c r="W62" s="148"/>
      <c r="X62" s="148">
        <v>2</v>
      </c>
      <c r="Y62" s="148"/>
      <c r="Z62" s="148">
        <v>2</v>
      </c>
      <c r="AA62" s="148">
        <v>1</v>
      </c>
      <c r="AB62" s="148"/>
      <c r="AC62" s="148"/>
      <c r="AD62" s="81">
        <f t="shared" si="1"/>
        <v>6</v>
      </c>
    </row>
    <row r="63" spans="1:31" x14ac:dyDescent="0.25">
      <c r="A63" s="118" t="s">
        <v>68</v>
      </c>
      <c r="B63" s="118" t="s">
        <v>71</v>
      </c>
      <c r="C63" s="119"/>
      <c r="D63" s="119"/>
      <c r="E63" s="148"/>
      <c r="F63" s="148">
        <v>1</v>
      </c>
      <c r="G63" s="148"/>
      <c r="H63" s="148"/>
      <c r="I63" s="148"/>
      <c r="J63" s="148"/>
      <c r="K63" s="148"/>
      <c r="L63" s="148">
        <v>1</v>
      </c>
      <c r="M63" s="148">
        <v>0</v>
      </c>
      <c r="N63" s="148">
        <v>1</v>
      </c>
      <c r="O63" s="148"/>
      <c r="P63" s="148"/>
      <c r="Q63" s="81">
        <f t="shared" si="8"/>
        <v>3</v>
      </c>
      <c r="R63" s="148">
        <v>1</v>
      </c>
      <c r="S63" s="148">
        <v>1</v>
      </c>
      <c r="T63" s="148"/>
      <c r="U63" s="148">
        <v>2</v>
      </c>
      <c r="V63" s="148"/>
      <c r="W63" s="148"/>
      <c r="X63" s="148"/>
      <c r="Y63" s="148">
        <v>1</v>
      </c>
      <c r="Z63" s="148">
        <v>0</v>
      </c>
      <c r="AA63" s="148">
        <v>1</v>
      </c>
      <c r="AB63" s="148"/>
      <c r="AC63" s="148"/>
      <c r="AD63" s="81">
        <f t="shared" si="1"/>
        <v>6</v>
      </c>
    </row>
    <row r="64" spans="1:31" x14ac:dyDescent="0.25">
      <c r="A64" s="118" t="s">
        <v>68</v>
      </c>
      <c r="B64" s="118" t="s">
        <v>72</v>
      </c>
      <c r="C64" s="119"/>
      <c r="D64" s="119"/>
      <c r="E64" s="148"/>
      <c r="F64" s="148"/>
      <c r="G64" s="148">
        <v>0</v>
      </c>
      <c r="H64" s="148"/>
      <c r="I64" s="148"/>
      <c r="J64" s="148"/>
      <c r="K64" s="148">
        <v>1</v>
      </c>
      <c r="L64" s="148">
        <v>1</v>
      </c>
      <c r="M64" s="148">
        <v>1</v>
      </c>
      <c r="N64" s="148">
        <v>1</v>
      </c>
      <c r="O64" s="148"/>
      <c r="P64" s="148"/>
      <c r="Q64" s="81">
        <f t="shared" si="8"/>
        <v>4</v>
      </c>
      <c r="R64" s="148"/>
      <c r="S64" s="148"/>
      <c r="T64" s="148">
        <v>0</v>
      </c>
      <c r="U64" s="148"/>
      <c r="V64" s="148"/>
      <c r="W64" s="148"/>
      <c r="X64" s="148">
        <v>1</v>
      </c>
      <c r="Y64" s="148">
        <v>1</v>
      </c>
      <c r="Z64" s="148">
        <v>1</v>
      </c>
      <c r="AA64" s="148">
        <v>1</v>
      </c>
      <c r="AB64" s="148"/>
      <c r="AC64" s="148"/>
      <c r="AD64" s="81">
        <f t="shared" si="1"/>
        <v>4</v>
      </c>
    </row>
    <row r="65" spans="1:31" x14ac:dyDescent="0.25">
      <c r="A65" s="118" t="s">
        <v>68</v>
      </c>
      <c r="B65" s="118" t="s">
        <v>73</v>
      </c>
      <c r="C65" s="119"/>
      <c r="D65" s="119"/>
      <c r="E65" s="148"/>
      <c r="F65" s="148"/>
      <c r="G65" s="148"/>
      <c r="H65" s="148"/>
      <c r="I65" s="148"/>
      <c r="J65" s="148"/>
      <c r="K65" s="148"/>
      <c r="L65" s="148"/>
      <c r="M65" s="148">
        <v>0</v>
      </c>
      <c r="N65" s="148"/>
      <c r="O65" s="148"/>
      <c r="P65" s="148"/>
      <c r="Q65" s="81">
        <f t="shared" si="8"/>
        <v>0</v>
      </c>
      <c r="R65" s="148"/>
      <c r="S65" s="148"/>
      <c r="T65" s="148"/>
      <c r="U65" s="148"/>
      <c r="V65" s="148"/>
      <c r="W65" s="148"/>
      <c r="X65" s="148"/>
      <c r="Y65" s="148"/>
      <c r="Z65" s="148"/>
      <c r="AA65" s="148"/>
      <c r="AB65" s="148"/>
      <c r="AC65" s="148"/>
      <c r="AD65" s="81">
        <f t="shared" si="1"/>
        <v>0</v>
      </c>
    </row>
    <row r="66" spans="1:31" x14ac:dyDescent="0.25">
      <c r="A66" s="118" t="s">
        <v>68</v>
      </c>
      <c r="B66" s="118" t="s">
        <v>74</v>
      </c>
      <c r="C66" s="119"/>
      <c r="D66" s="119"/>
      <c r="E66" s="148">
        <v>1</v>
      </c>
      <c r="F66" s="148"/>
      <c r="G66" s="148">
        <v>1</v>
      </c>
      <c r="H66" s="148">
        <v>1</v>
      </c>
      <c r="I66" s="148"/>
      <c r="J66" s="148"/>
      <c r="K66" s="148"/>
      <c r="L66" s="148"/>
      <c r="M66" s="148">
        <v>1</v>
      </c>
      <c r="N66" s="148"/>
      <c r="O66" s="148"/>
      <c r="P66" s="148"/>
      <c r="Q66" s="81">
        <f t="shared" si="8"/>
        <v>4</v>
      </c>
      <c r="R66" s="148">
        <v>1</v>
      </c>
      <c r="S66" s="148"/>
      <c r="T66" s="148">
        <v>1</v>
      </c>
      <c r="U66" s="148">
        <v>1</v>
      </c>
      <c r="V66" s="148">
        <v>0</v>
      </c>
      <c r="W66" s="148">
        <v>1</v>
      </c>
      <c r="X66" s="148"/>
      <c r="Y66" s="148"/>
      <c r="Z66" s="148">
        <v>1</v>
      </c>
      <c r="AA66" s="148">
        <v>0</v>
      </c>
      <c r="AB66" s="148"/>
      <c r="AC66" s="148"/>
      <c r="AD66" s="81">
        <f t="shared" si="1"/>
        <v>5</v>
      </c>
    </row>
    <row r="67" spans="1:31" x14ac:dyDescent="0.25">
      <c r="A67" s="118" t="s">
        <v>68</v>
      </c>
      <c r="B67" s="118" t="s">
        <v>75</v>
      </c>
      <c r="C67" s="119"/>
      <c r="D67" s="119"/>
      <c r="E67" s="148"/>
      <c r="F67" s="148"/>
      <c r="G67" s="148">
        <v>1</v>
      </c>
      <c r="H67" s="148"/>
      <c r="I67" s="148"/>
      <c r="J67" s="148"/>
      <c r="K67" s="148">
        <v>1</v>
      </c>
      <c r="L67" s="148"/>
      <c r="M67" s="148">
        <v>1</v>
      </c>
      <c r="N67" s="148">
        <v>1</v>
      </c>
      <c r="O67" s="148"/>
      <c r="P67" s="148"/>
      <c r="Q67" s="81">
        <f t="shared" si="8"/>
        <v>4</v>
      </c>
      <c r="R67" s="148"/>
      <c r="S67" s="148"/>
      <c r="T67" s="148">
        <v>1</v>
      </c>
      <c r="U67" s="148"/>
      <c r="V67" s="148"/>
      <c r="W67" s="148"/>
      <c r="X67" s="148">
        <v>1</v>
      </c>
      <c r="Y67" s="148"/>
      <c r="Z67" s="148">
        <v>1</v>
      </c>
      <c r="AA67" s="148">
        <v>1</v>
      </c>
      <c r="AB67" s="148"/>
      <c r="AC67" s="148"/>
      <c r="AD67" s="81">
        <f t="shared" si="1"/>
        <v>4</v>
      </c>
    </row>
    <row r="68" spans="1:31" x14ac:dyDescent="0.25">
      <c r="A68" s="118" t="s">
        <v>68</v>
      </c>
      <c r="B68" s="118" t="s">
        <v>76</v>
      </c>
      <c r="C68" s="119"/>
      <c r="D68" s="119"/>
      <c r="E68" s="148"/>
      <c r="F68" s="148"/>
      <c r="G68" s="148"/>
      <c r="H68" s="148"/>
      <c r="I68" s="148"/>
      <c r="J68" s="148"/>
      <c r="K68" s="148"/>
      <c r="L68" s="148"/>
      <c r="M68" s="148">
        <v>0</v>
      </c>
      <c r="N68" s="148"/>
      <c r="O68" s="148"/>
      <c r="P68" s="148"/>
      <c r="Q68" s="81">
        <f t="shared" si="8"/>
        <v>0</v>
      </c>
      <c r="R68" s="148"/>
      <c r="S68" s="148"/>
      <c r="T68" s="148"/>
      <c r="U68" s="148"/>
      <c r="V68" s="148"/>
      <c r="W68" s="148"/>
      <c r="X68" s="148"/>
      <c r="Y68" s="148"/>
      <c r="Z68" s="148"/>
      <c r="AA68" s="148"/>
      <c r="AB68" s="148"/>
      <c r="AC68" s="148"/>
      <c r="AD68" s="81">
        <f t="shared" si="1"/>
        <v>0</v>
      </c>
    </row>
    <row r="69" spans="1:31" x14ac:dyDescent="0.25">
      <c r="A69" s="118" t="s">
        <v>68</v>
      </c>
      <c r="B69" s="118" t="s">
        <v>77</v>
      </c>
      <c r="C69" s="119"/>
      <c r="D69" s="119"/>
      <c r="E69" s="148"/>
      <c r="F69" s="148">
        <v>0</v>
      </c>
      <c r="G69" s="148">
        <v>1</v>
      </c>
      <c r="H69" s="148">
        <v>0</v>
      </c>
      <c r="I69" s="148">
        <v>2</v>
      </c>
      <c r="J69" s="148"/>
      <c r="K69" s="148"/>
      <c r="L69" s="148"/>
      <c r="M69" s="148">
        <v>0</v>
      </c>
      <c r="N69" s="148"/>
      <c r="O69" s="148"/>
      <c r="P69" s="148"/>
      <c r="Q69" s="81">
        <f t="shared" si="8"/>
        <v>3</v>
      </c>
      <c r="R69" s="148">
        <v>0</v>
      </c>
      <c r="S69" s="148">
        <v>0</v>
      </c>
      <c r="T69" s="148">
        <v>1</v>
      </c>
      <c r="U69" s="148">
        <v>0</v>
      </c>
      <c r="V69" s="148">
        <v>2</v>
      </c>
      <c r="W69" s="148"/>
      <c r="X69" s="148">
        <v>0</v>
      </c>
      <c r="Y69" s="148">
        <v>1</v>
      </c>
      <c r="Z69" s="148">
        <v>0</v>
      </c>
      <c r="AA69" s="148">
        <v>1</v>
      </c>
      <c r="AB69" s="148"/>
      <c r="AC69" s="148"/>
      <c r="AD69" s="81">
        <f t="shared" si="1"/>
        <v>5</v>
      </c>
    </row>
    <row r="70" spans="1:31" x14ac:dyDescent="0.25">
      <c r="A70" s="118" t="s">
        <v>68</v>
      </c>
      <c r="B70" s="118" t="s">
        <v>78</v>
      </c>
      <c r="C70" s="119"/>
      <c r="D70" s="119"/>
      <c r="E70" s="148">
        <v>0</v>
      </c>
      <c r="F70" s="148"/>
      <c r="G70" s="148"/>
      <c r="H70" s="148"/>
      <c r="I70" s="148"/>
      <c r="J70" s="148"/>
      <c r="K70" s="148"/>
      <c r="L70" s="148">
        <v>0</v>
      </c>
      <c r="M70" s="148"/>
      <c r="N70" s="148"/>
      <c r="O70" s="148"/>
      <c r="P70" s="148"/>
      <c r="Q70" s="81">
        <f t="shared" si="8"/>
        <v>0</v>
      </c>
      <c r="R70" s="148">
        <v>0</v>
      </c>
      <c r="S70" s="148"/>
      <c r="T70" s="148"/>
      <c r="U70" s="148"/>
      <c r="V70" s="148"/>
      <c r="W70" s="148"/>
      <c r="X70" s="148"/>
      <c r="Y70" s="148">
        <v>0</v>
      </c>
      <c r="Z70" s="148"/>
      <c r="AA70" s="148"/>
      <c r="AB70" s="148"/>
      <c r="AC70" s="148"/>
      <c r="AD70" s="81">
        <f t="shared" si="1"/>
        <v>0</v>
      </c>
    </row>
    <row r="71" spans="1:31" x14ac:dyDescent="0.25">
      <c r="A71" s="118" t="s">
        <v>68</v>
      </c>
      <c r="B71" s="118" t="s">
        <v>79</v>
      </c>
      <c r="C71" s="119"/>
      <c r="D71" s="119"/>
      <c r="E71" s="148">
        <v>3</v>
      </c>
      <c r="F71" s="148">
        <v>1</v>
      </c>
      <c r="G71" s="148">
        <v>3</v>
      </c>
      <c r="H71" s="148">
        <v>0</v>
      </c>
      <c r="I71" s="148"/>
      <c r="J71" s="148">
        <v>1</v>
      </c>
      <c r="K71" s="148"/>
      <c r="L71" s="148"/>
      <c r="M71" s="148">
        <v>0</v>
      </c>
      <c r="N71" s="148">
        <v>1</v>
      </c>
      <c r="O71" s="148"/>
      <c r="P71" s="148"/>
      <c r="Q71" s="81">
        <f t="shared" si="8"/>
        <v>9</v>
      </c>
      <c r="R71" s="148">
        <v>3</v>
      </c>
      <c r="S71" s="148">
        <v>1</v>
      </c>
      <c r="T71" s="148">
        <v>4</v>
      </c>
      <c r="U71" s="148">
        <v>0</v>
      </c>
      <c r="V71" s="148">
        <v>2</v>
      </c>
      <c r="W71" s="148">
        <v>2</v>
      </c>
      <c r="X71" s="148">
        <v>0</v>
      </c>
      <c r="Y71" s="148"/>
      <c r="Z71" s="148">
        <v>0</v>
      </c>
      <c r="AA71" s="148">
        <v>1</v>
      </c>
      <c r="AB71" s="148"/>
      <c r="AC71" s="148"/>
      <c r="AD71" s="81">
        <f t="shared" si="1"/>
        <v>13</v>
      </c>
    </row>
    <row r="72" spans="1:31" x14ac:dyDescent="0.25">
      <c r="A72" s="118" t="s">
        <v>68</v>
      </c>
      <c r="B72" s="118" t="s">
        <v>80</v>
      </c>
      <c r="C72" s="119"/>
      <c r="D72" s="119"/>
      <c r="E72" s="148"/>
      <c r="F72" s="148"/>
      <c r="G72" s="148"/>
      <c r="H72" s="148"/>
      <c r="I72" s="148">
        <v>0</v>
      </c>
      <c r="J72" s="148"/>
      <c r="K72" s="148"/>
      <c r="L72" s="148"/>
      <c r="M72" s="148">
        <v>0</v>
      </c>
      <c r="N72" s="148"/>
      <c r="O72" s="148"/>
      <c r="P72" s="148"/>
      <c r="Q72" s="81">
        <f t="shared" si="8"/>
        <v>0</v>
      </c>
      <c r="R72" s="148"/>
      <c r="S72" s="148"/>
      <c r="T72" s="148"/>
      <c r="U72" s="148"/>
      <c r="V72" s="148">
        <v>0</v>
      </c>
      <c r="W72" s="148"/>
      <c r="X72" s="148"/>
      <c r="Y72" s="148"/>
      <c r="Z72" s="148"/>
      <c r="AA72" s="148"/>
      <c r="AB72" s="148"/>
      <c r="AC72" s="148"/>
      <c r="AD72" s="81">
        <f t="shared" si="1"/>
        <v>0</v>
      </c>
    </row>
    <row r="73" spans="1:31" x14ac:dyDescent="0.25">
      <c r="A73" s="118" t="s">
        <v>68</v>
      </c>
      <c r="B73" s="118" t="s">
        <v>81</v>
      </c>
      <c r="C73" s="119"/>
      <c r="D73" s="119"/>
      <c r="E73" s="148"/>
      <c r="F73" s="148"/>
      <c r="G73" s="148">
        <v>1</v>
      </c>
      <c r="H73" s="148"/>
      <c r="I73" s="148"/>
      <c r="J73" s="148"/>
      <c r="K73" s="148"/>
      <c r="L73" s="148"/>
      <c r="M73" s="148">
        <v>0</v>
      </c>
      <c r="N73" s="148"/>
      <c r="O73" s="148"/>
      <c r="P73" s="148"/>
      <c r="Q73" s="81">
        <f t="shared" si="8"/>
        <v>1</v>
      </c>
      <c r="R73" s="148"/>
      <c r="S73" s="148"/>
      <c r="T73" s="148">
        <v>1</v>
      </c>
      <c r="U73" s="148"/>
      <c r="V73" s="148"/>
      <c r="W73" s="148"/>
      <c r="X73" s="148"/>
      <c r="Y73" s="148"/>
      <c r="Z73" s="148"/>
      <c r="AA73" s="148">
        <v>0</v>
      </c>
      <c r="AB73" s="148"/>
      <c r="AC73" s="148"/>
      <c r="AD73" s="81">
        <f t="shared" si="1"/>
        <v>1</v>
      </c>
    </row>
    <row r="74" spans="1:31" ht="15.75" thickBot="1" x14ac:dyDescent="0.3">
      <c r="A74" s="164" t="s">
        <v>68</v>
      </c>
      <c r="B74" s="164" t="s">
        <v>82</v>
      </c>
      <c r="C74" s="152"/>
      <c r="D74" s="152"/>
      <c r="E74" s="153">
        <v>7</v>
      </c>
      <c r="F74" s="153">
        <v>7</v>
      </c>
      <c r="G74" s="153">
        <v>9</v>
      </c>
      <c r="H74" s="153">
        <v>12</v>
      </c>
      <c r="I74" s="153">
        <v>10</v>
      </c>
      <c r="J74" s="153">
        <v>6</v>
      </c>
      <c r="K74" s="153">
        <v>5</v>
      </c>
      <c r="L74" s="153">
        <v>5</v>
      </c>
      <c r="M74" s="153">
        <v>4</v>
      </c>
      <c r="N74" s="153">
        <v>10</v>
      </c>
      <c r="O74" s="153"/>
      <c r="P74" s="153"/>
      <c r="Q74" s="92">
        <f t="shared" si="8"/>
        <v>75</v>
      </c>
      <c r="R74" s="153">
        <v>13</v>
      </c>
      <c r="S74" s="153">
        <v>11</v>
      </c>
      <c r="T74" s="153">
        <v>13</v>
      </c>
      <c r="U74" s="153">
        <v>16</v>
      </c>
      <c r="V74" s="153">
        <v>15</v>
      </c>
      <c r="W74" s="153">
        <v>8</v>
      </c>
      <c r="X74" s="153">
        <v>5</v>
      </c>
      <c r="Y74" s="153">
        <v>9</v>
      </c>
      <c r="Z74" s="153">
        <v>8</v>
      </c>
      <c r="AA74" s="153">
        <v>12</v>
      </c>
      <c r="AB74" s="153"/>
      <c r="AC74" s="153"/>
      <c r="AD74" s="92">
        <f t="shared" si="1"/>
        <v>110</v>
      </c>
    </row>
    <row r="75" spans="1:31" ht="15.75" thickBot="1" x14ac:dyDescent="0.3">
      <c r="A75" s="415" t="s">
        <v>206</v>
      </c>
      <c r="B75" s="416"/>
      <c r="C75" s="161">
        <f>D75/Metas!N10</f>
        <v>1.0021321961620471</v>
      </c>
      <c r="D75" s="162">
        <f>Q75/AD75</f>
        <v>0.70149253731343286</v>
      </c>
      <c r="E75" s="168">
        <f>SUM(E61:E74)</f>
        <v>13</v>
      </c>
      <c r="F75" s="168">
        <f t="shared" ref="F75:P75" si="10">SUM(F61:F74)</f>
        <v>11</v>
      </c>
      <c r="G75" s="168">
        <f t="shared" si="10"/>
        <v>20</v>
      </c>
      <c r="H75" s="168">
        <f t="shared" si="10"/>
        <v>17</v>
      </c>
      <c r="I75" s="168">
        <f t="shared" si="10"/>
        <v>19</v>
      </c>
      <c r="J75" s="168">
        <f t="shared" si="10"/>
        <v>9</v>
      </c>
      <c r="K75" s="168">
        <f t="shared" si="10"/>
        <v>11</v>
      </c>
      <c r="L75" s="168">
        <f t="shared" si="10"/>
        <v>10</v>
      </c>
      <c r="M75" s="168">
        <f t="shared" si="10"/>
        <v>11</v>
      </c>
      <c r="N75" s="168">
        <f t="shared" si="10"/>
        <v>20</v>
      </c>
      <c r="O75" s="168">
        <f t="shared" si="10"/>
        <v>0</v>
      </c>
      <c r="P75" s="168">
        <f t="shared" si="10"/>
        <v>0</v>
      </c>
      <c r="Q75" s="168">
        <f>SUM(Q61:Q74)</f>
        <v>141</v>
      </c>
      <c r="R75" s="168">
        <f>SUM(R61:R74)</f>
        <v>21</v>
      </c>
      <c r="S75" s="168">
        <f t="shared" ref="S75:AC75" si="11">SUM(S61:S74)</f>
        <v>18</v>
      </c>
      <c r="T75" s="168">
        <f t="shared" si="11"/>
        <v>27</v>
      </c>
      <c r="U75" s="168">
        <f t="shared" si="11"/>
        <v>24</v>
      </c>
      <c r="V75" s="168">
        <f t="shared" si="11"/>
        <v>28</v>
      </c>
      <c r="W75" s="168">
        <f t="shared" si="11"/>
        <v>14</v>
      </c>
      <c r="X75" s="168">
        <f t="shared" si="11"/>
        <v>12</v>
      </c>
      <c r="Y75" s="168">
        <f t="shared" si="11"/>
        <v>16</v>
      </c>
      <c r="Z75" s="168">
        <f t="shared" si="11"/>
        <v>16</v>
      </c>
      <c r="AA75" s="168">
        <f t="shared" si="11"/>
        <v>25</v>
      </c>
      <c r="AB75" s="168">
        <f t="shared" si="11"/>
        <v>0</v>
      </c>
      <c r="AC75" s="168">
        <f t="shared" si="11"/>
        <v>0</v>
      </c>
      <c r="AD75" s="241">
        <f>SUM(AD61:AD74)</f>
        <v>201</v>
      </c>
      <c r="AE75" s="3"/>
    </row>
    <row r="76" spans="1:31" x14ac:dyDescent="0.25">
      <c r="A76" s="155" t="s">
        <v>83</v>
      </c>
      <c r="B76" s="155" t="s">
        <v>84</v>
      </c>
      <c r="C76" s="156"/>
      <c r="D76" s="156"/>
      <c r="E76" s="158">
        <v>1</v>
      </c>
      <c r="F76" s="158">
        <v>0</v>
      </c>
      <c r="G76" s="158">
        <v>3</v>
      </c>
      <c r="H76" s="158">
        <v>2</v>
      </c>
      <c r="I76" s="158">
        <v>4</v>
      </c>
      <c r="J76" s="158">
        <v>0</v>
      </c>
      <c r="K76" s="158">
        <v>1</v>
      </c>
      <c r="L76" s="158">
        <v>2</v>
      </c>
      <c r="M76" s="158">
        <v>0</v>
      </c>
      <c r="N76" s="158">
        <v>2</v>
      </c>
      <c r="O76" s="158"/>
      <c r="P76" s="158"/>
      <c r="Q76" s="96">
        <f t="shared" si="8"/>
        <v>15</v>
      </c>
      <c r="R76" s="158">
        <v>5</v>
      </c>
      <c r="S76" s="158">
        <v>1</v>
      </c>
      <c r="T76" s="158">
        <v>5</v>
      </c>
      <c r="U76" s="158">
        <v>7</v>
      </c>
      <c r="V76" s="158">
        <v>8</v>
      </c>
      <c r="W76" s="158">
        <v>5</v>
      </c>
      <c r="X76" s="158">
        <v>2</v>
      </c>
      <c r="Y76" s="158">
        <v>6</v>
      </c>
      <c r="Z76" s="158">
        <v>1</v>
      </c>
      <c r="AA76" s="158">
        <v>4</v>
      </c>
      <c r="AB76" s="158"/>
      <c r="AC76" s="158"/>
      <c r="AD76" s="96">
        <f t="shared" ref="AD76:AD141" si="12">SUM(R76:AC76)</f>
        <v>44</v>
      </c>
    </row>
    <row r="77" spans="1:31" x14ac:dyDescent="0.25">
      <c r="A77" s="118" t="s">
        <v>83</v>
      </c>
      <c r="B77" s="118" t="s">
        <v>85</v>
      </c>
      <c r="C77" s="119"/>
      <c r="D77" s="119"/>
      <c r="E77" s="148">
        <f>IFERROR(VLOOKUP($B77,'[1]Num 6'!$G$3:$T$139,2,FALSE),0)</f>
        <v>0</v>
      </c>
      <c r="F77" s="148">
        <f>IFERROR(VLOOKUP($B77,'[1]Num 6'!$G$3:$T$139,3,FALSE),0)</f>
        <v>0</v>
      </c>
      <c r="G77" s="148">
        <f>IFERROR(VLOOKUP($B77,'[1]Num 6'!$G$3:$T$139,4,FALSE),0)</f>
        <v>0</v>
      </c>
      <c r="H77" s="148">
        <f>IFERROR(VLOOKUP($B77,'[1]Num 6'!$G$3:$T$139,5,FALSE),0)</f>
        <v>0</v>
      </c>
      <c r="I77" s="148">
        <f>IFERROR(VLOOKUP($B77,'[1]Num 6'!$G$3:$T$139,6,FALSE),0)</f>
        <v>0</v>
      </c>
      <c r="J77" s="148">
        <f>IFERROR(VLOOKUP($B77,'[1]Num 6'!$G$3:$T$139,7,FALSE),0)</f>
        <v>0</v>
      </c>
      <c r="K77" s="148">
        <f>IFERROR(VLOOKUP($B77,'[1]Num 6'!$G$3:$T$139,8,FALSE),0)</f>
        <v>0</v>
      </c>
      <c r="L77" s="148">
        <f>IFERROR(VLOOKUP($B77,'[1]Num 6'!$G$3:$T$139,9,FALSE),0)</f>
        <v>0</v>
      </c>
      <c r="M77" s="148">
        <v>0</v>
      </c>
      <c r="N77" s="148"/>
      <c r="O77" s="148"/>
      <c r="P77" s="148"/>
      <c r="Q77" s="81">
        <f t="shared" si="8"/>
        <v>0</v>
      </c>
      <c r="R77" s="148">
        <v>0</v>
      </c>
      <c r="S77" s="148">
        <v>0</v>
      </c>
      <c r="T77" s="148">
        <v>0</v>
      </c>
      <c r="U77" s="148">
        <v>0</v>
      </c>
      <c r="V77" s="148">
        <v>0</v>
      </c>
      <c r="W77" s="148">
        <v>0</v>
      </c>
      <c r="X77" s="148">
        <v>0</v>
      </c>
      <c r="Y77" s="148">
        <v>0</v>
      </c>
      <c r="Z77" s="148">
        <v>0</v>
      </c>
      <c r="AA77" s="148"/>
      <c r="AB77" s="148"/>
      <c r="AC77" s="148"/>
      <c r="AD77" s="81">
        <f t="shared" si="12"/>
        <v>0</v>
      </c>
    </row>
    <row r="78" spans="1:31" x14ac:dyDescent="0.25">
      <c r="A78" s="118" t="s">
        <v>83</v>
      </c>
      <c r="B78" s="118" t="s">
        <v>86</v>
      </c>
      <c r="C78" s="119"/>
      <c r="D78" s="119"/>
      <c r="E78" s="148">
        <f>IFERROR(VLOOKUP($B78,'[1]Num 6'!$G$3:$T$139,2,FALSE),0)</f>
        <v>0</v>
      </c>
      <c r="F78" s="148">
        <f>IFERROR(VLOOKUP($B78,'[1]Num 6'!$G$3:$T$139,3,FALSE),0)</f>
        <v>0</v>
      </c>
      <c r="G78" s="148">
        <f>IFERROR(VLOOKUP($B78,'[1]Num 6'!$G$3:$T$139,4,FALSE),0)</f>
        <v>0</v>
      </c>
      <c r="H78" s="148">
        <f>IFERROR(VLOOKUP($B78,'[1]Num 6'!$G$3:$T$139,5,FALSE),0)</f>
        <v>0</v>
      </c>
      <c r="I78" s="148">
        <f>IFERROR(VLOOKUP($B78,'[1]Num 6'!$G$3:$T$139,6,FALSE),0)</f>
        <v>0</v>
      </c>
      <c r="J78" s="148">
        <f>IFERROR(VLOOKUP($B78,'[1]Num 6'!$G$3:$T$139,7,FALSE),0)</f>
        <v>0</v>
      </c>
      <c r="K78" s="148">
        <f>IFERROR(VLOOKUP($B78,'[1]Num 6'!$G$3:$T$139,8,FALSE),0)</f>
        <v>0</v>
      </c>
      <c r="L78" s="148">
        <f>IFERROR(VLOOKUP($B78,'[1]Num 6'!$G$3:$T$139,9,FALSE),0)</f>
        <v>0</v>
      </c>
      <c r="M78" s="148">
        <v>0</v>
      </c>
      <c r="N78" s="148"/>
      <c r="O78" s="148"/>
      <c r="P78" s="148"/>
      <c r="Q78" s="81">
        <f t="shared" si="8"/>
        <v>0</v>
      </c>
      <c r="R78" s="148">
        <v>0</v>
      </c>
      <c r="S78" s="148">
        <v>0</v>
      </c>
      <c r="T78" s="148">
        <v>0</v>
      </c>
      <c r="U78" s="148">
        <v>0</v>
      </c>
      <c r="V78" s="148">
        <v>0</v>
      </c>
      <c r="W78" s="148">
        <v>0</v>
      </c>
      <c r="X78" s="148">
        <v>0</v>
      </c>
      <c r="Y78" s="148">
        <v>0</v>
      </c>
      <c r="Z78" s="148">
        <v>0</v>
      </c>
      <c r="AA78" s="148"/>
      <c r="AB78" s="148"/>
      <c r="AC78" s="148"/>
      <c r="AD78" s="81">
        <f t="shared" si="12"/>
        <v>0</v>
      </c>
    </row>
    <row r="79" spans="1:31" x14ac:dyDescent="0.25">
      <c r="A79" s="118" t="s">
        <v>83</v>
      </c>
      <c r="B79" s="118" t="s">
        <v>87</v>
      </c>
      <c r="C79" s="119"/>
      <c r="D79" s="119"/>
      <c r="E79" s="148">
        <f>IFERROR(VLOOKUP($B79,'[1]Num 6'!$G$3:$T$139,2,FALSE),0)</f>
        <v>0</v>
      </c>
      <c r="F79" s="148">
        <f>IFERROR(VLOOKUP($B79,'[1]Num 6'!$G$3:$T$139,3,FALSE),0)</f>
        <v>0</v>
      </c>
      <c r="G79" s="148">
        <f>IFERROR(VLOOKUP($B79,'[1]Num 6'!$G$3:$T$139,4,FALSE),0)</f>
        <v>0</v>
      </c>
      <c r="H79" s="148">
        <f>IFERROR(VLOOKUP($B79,'[1]Num 6'!$G$3:$T$139,5,FALSE),0)</f>
        <v>0</v>
      </c>
      <c r="I79" s="148">
        <f>IFERROR(VLOOKUP($B79,'[1]Num 6'!$G$3:$T$139,6,FALSE),0)</f>
        <v>0</v>
      </c>
      <c r="J79" s="148">
        <f>IFERROR(VLOOKUP($B79,'[1]Num 6'!$G$3:$T$139,7,FALSE),0)</f>
        <v>0</v>
      </c>
      <c r="K79" s="148">
        <f>IFERROR(VLOOKUP($B79,'[1]Num 6'!$G$3:$T$139,8,FALSE),0)</f>
        <v>0</v>
      </c>
      <c r="L79" s="148">
        <f>IFERROR(VLOOKUP($B79,'[1]Num 6'!$G$3:$T$139,9,FALSE),0)</f>
        <v>0</v>
      </c>
      <c r="M79" s="148">
        <v>0</v>
      </c>
      <c r="N79" s="148"/>
      <c r="O79" s="148"/>
      <c r="P79" s="148"/>
      <c r="Q79" s="81">
        <f t="shared" si="8"/>
        <v>0</v>
      </c>
      <c r="R79" s="148">
        <v>0</v>
      </c>
      <c r="S79" s="148">
        <v>0</v>
      </c>
      <c r="T79" s="148">
        <v>0</v>
      </c>
      <c r="U79" s="148">
        <v>0</v>
      </c>
      <c r="V79" s="148">
        <v>0</v>
      </c>
      <c r="W79" s="148">
        <v>0</v>
      </c>
      <c r="X79" s="148">
        <v>0</v>
      </c>
      <c r="Y79" s="148">
        <v>0</v>
      </c>
      <c r="Z79" s="148">
        <v>0</v>
      </c>
      <c r="AA79" s="148"/>
      <c r="AB79" s="148"/>
      <c r="AC79" s="148"/>
      <c r="AD79" s="81">
        <f t="shared" si="12"/>
        <v>0</v>
      </c>
    </row>
    <row r="80" spans="1:31" x14ac:dyDescent="0.25">
      <c r="A80" s="118" t="s">
        <v>83</v>
      </c>
      <c r="B80" s="118" t="s">
        <v>88</v>
      </c>
      <c r="C80" s="119"/>
      <c r="D80" s="119"/>
      <c r="E80" s="148">
        <f>IFERROR(VLOOKUP($B80,'[1]Num 6'!$G$3:$T$139,2,FALSE),0)</f>
        <v>0</v>
      </c>
      <c r="F80" s="148">
        <f>IFERROR(VLOOKUP($B80,'[1]Num 6'!$G$3:$T$139,3,FALSE),0)</f>
        <v>0</v>
      </c>
      <c r="G80" s="148">
        <f>IFERROR(VLOOKUP($B80,'[1]Num 6'!$G$3:$T$139,4,FALSE),0)</f>
        <v>0</v>
      </c>
      <c r="H80" s="148">
        <f>IFERROR(VLOOKUP($B80,'[1]Num 6'!$G$3:$T$139,5,FALSE),0)</f>
        <v>0</v>
      </c>
      <c r="I80" s="148">
        <f>IFERROR(VLOOKUP($B80,'[1]Num 6'!$G$3:$T$139,6,FALSE),0)</f>
        <v>0</v>
      </c>
      <c r="J80" s="148">
        <f>IFERROR(VLOOKUP($B80,'[1]Num 6'!$G$3:$T$139,7,FALSE),0)</f>
        <v>0</v>
      </c>
      <c r="K80" s="148">
        <f>IFERROR(VLOOKUP($B80,'[1]Num 6'!$G$3:$T$139,8,FALSE),0)</f>
        <v>0</v>
      </c>
      <c r="L80" s="148">
        <f>IFERROR(VLOOKUP($B80,'[1]Num 6'!$G$3:$T$139,9,FALSE),0)</f>
        <v>0</v>
      </c>
      <c r="M80" s="148">
        <v>0</v>
      </c>
      <c r="N80" s="148"/>
      <c r="O80" s="148"/>
      <c r="P80" s="148"/>
      <c r="Q80" s="81">
        <f t="shared" si="8"/>
        <v>0</v>
      </c>
      <c r="R80" s="148">
        <v>0</v>
      </c>
      <c r="S80" s="148">
        <v>0</v>
      </c>
      <c r="T80" s="148">
        <v>0</v>
      </c>
      <c r="U80" s="148">
        <v>0</v>
      </c>
      <c r="V80" s="148">
        <v>0</v>
      </c>
      <c r="W80" s="148">
        <v>0</v>
      </c>
      <c r="X80" s="148">
        <v>0</v>
      </c>
      <c r="Y80" s="148">
        <v>0</v>
      </c>
      <c r="Z80" s="148">
        <v>0</v>
      </c>
      <c r="AA80" s="148"/>
      <c r="AB80" s="148"/>
      <c r="AC80" s="148"/>
      <c r="AD80" s="81">
        <f t="shared" si="12"/>
        <v>0</v>
      </c>
    </row>
    <row r="81" spans="1:31" x14ac:dyDescent="0.25">
      <c r="A81" s="118" t="s">
        <v>83</v>
      </c>
      <c r="B81" s="118" t="s">
        <v>89</v>
      </c>
      <c r="C81" s="119"/>
      <c r="D81" s="119"/>
      <c r="E81" s="148">
        <f>IFERROR(VLOOKUP($B81,'[1]Num 6'!$G$3:$T$139,2,FALSE),0)</f>
        <v>0</v>
      </c>
      <c r="F81" s="148">
        <f>IFERROR(VLOOKUP($B81,'[1]Num 6'!$G$3:$T$139,3,FALSE),0)</f>
        <v>0</v>
      </c>
      <c r="G81" s="148">
        <f>IFERROR(VLOOKUP($B81,'[1]Num 6'!$G$3:$T$139,4,FALSE),0)</f>
        <v>0</v>
      </c>
      <c r="H81" s="148">
        <f>IFERROR(VLOOKUP($B81,'[1]Num 6'!$G$3:$T$139,5,FALSE),0)</f>
        <v>0</v>
      </c>
      <c r="I81" s="148">
        <f>IFERROR(VLOOKUP($B81,'[1]Num 6'!$G$3:$T$139,6,FALSE),0)</f>
        <v>0</v>
      </c>
      <c r="J81" s="148">
        <f>IFERROR(VLOOKUP($B81,'[1]Num 6'!$G$3:$T$139,7,FALSE),0)</f>
        <v>0</v>
      </c>
      <c r="K81" s="148">
        <f>IFERROR(VLOOKUP($B81,'[1]Num 6'!$G$3:$T$139,8,FALSE),0)</f>
        <v>0</v>
      </c>
      <c r="L81" s="148">
        <f>IFERROR(VLOOKUP($B81,'[1]Num 6'!$G$3:$T$139,9,FALSE),0)</f>
        <v>0</v>
      </c>
      <c r="M81" s="148">
        <v>0</v>
      </c>
      <c r="N81" s="148"/>
      <c r="O81" s="148"/>
      <c r="P81" s="148"/>
      <c r="Q81" s="81">
        <f t="shared" si="8"/>
        <v>0</v>
      </c>
      <c r="R81" s="148">
        <v>0</v>
      </c>
      <c r="S81" s="148">
        <v>0</v>
      </c>
      <c r="T81" s="148">
        <v>0</v>
      </c>
      <c r="U81" s="148">
        <v>0</v>
      </c>
      <c r="V81" s="148">
        <v>0</v>
      </c>
      <c r="W81" s="148">
        <v>0</v>
      </c>
      <c r="X81" s="148">
        <v>0</v>
      </c>
      <c r="Y81" s="148">
        <v>0</v>
      </c>
      <c r="Z81" s="148">
        <v>0</v>
      </c>
      <c r="AA81" s="148"/>
      <c r="AB81" s="148"/>
      <c r="AC81" s="148"/>
      <c r="AD81" s="81">
        <f t="shared" si="12"/>
        <v>0</v>
      </c>
    </row>
    <row r="82" spans="1:31" x14ac:dyDescent="0.25">
      <c r="A82" s="118" t="s">
        <v>83</v>
      </c>
      <c r="B82" s="118" t="s">
        <v>90</v>
      </c>
      <c r="C82" s="119"/>
      <c r="D82" s="119"/>
      <c r="E82" s="148">
        <f>IFERROR(VLOOKUP($B82,'[1]Num 6'!$G$3:$T$139,2,FALSE),0)</f>
        <v>0</v>
      </c>
      <c r="F82" s="148">
        <f>IFERROR(VLOOKUP($B82,'[1]Num 6'!$G$3:$T$139,3,FALSE),0)</f>
        <v>0</v>
      </c>
      <c r="G82" s="148">
        <f>IFERROR(VLOOKUP($B82,'[1]Num 6'!$G$3:$T$139,4,FALSE),0)</f>
        <v>0</v>
      </c>
      <c r="H82" s="148">
        <f>IFERROR(VLOOKUP($B82,'[1]Num 6'!$G$3:$T$139,5,FALSE),0)</f>
        <v>0</v>
      </c>
      <c r="I82" s="148">
        <f>IFERROR(VLOOKUP($B82,'[1]Num 6'!$G$3:$T$139,6,FALSE),0)</f>
        <v>0</v>
      </c>
      <c r="J82" s="148">
        <f>IFERROR(VLOOKUP($B82,'[1]Num 6'!$G$3:$T$139,7,FALSE),0)</f>
        <v>0</v>
      </c>
      <c r="K82" s="148">
        <f>IFERROR(VLOOKUP($B82,'[1]Num 6'!$G$3:$T$139,8,FALSE),0)</f>
        <v>0</v>
      </c>
      <c r="L82" s="148">
        <f>IFERROR(VLOOKUP($B82,'[1]Num 6'!$G$3:$T$139,9,FALSE),0)</f>
        <v>0</v>
      </c>
      <c r="M82" s="148">
        <v>0</v>
      </c>
      <c r="N82" s="148"/>
      <c r="O82" s="148"/>
      <c r="P82" s="148"/>
      <c r="Q82" s="81">
        <f t="shared" si="8"/>
        <v>0</v>
      </c>
      <c r="R82" s="148">
        <v>0</v>
      </c>
      <c r="S82" s="148">
        <v>0</v>
      </c>
      <c r="T82" s="148">
        <v>0</v>
      </c>
      <c r="U82" s="148">
        <v>0</v>
      </c>
      <c r="V82" s="148">
        <v>0</v>
      </c>
      <c r="W82" s="148">
        <v>0</v>
      </c>
      <c r="X82" s="148">
        <v>0</v>
      </c>
      <c r="Y82" s="148">
        <v>0</v>
      </c>
      <c r="Z82" s="148">
        <v>0</v>
      </c>
      <c r="AA82" s="148"/>
      <c r="AB82" s="148"/>
      <c r="AC82" s="148"/>
      <c r="AD82" s="81">
        <f t="shared" si="12"/>
        <v>0</v>
      </c>
    </row>
    <row r="83" spans="1:31" x14ac:dyDescent="0.25">
      <c r="A83" s="118" t="s">
        <v>83</v>
      </c>
      <c r="B83" s="118" t="s">
        <v>91</v>
      </c>
      <c r="C83" s="119"/>
      <c r="D83" s="119"/>
      <c r="E83" s="148">
        <f>IFERROR(VLOOKUP($B83,'[1]Num 6'!$G$3:$T$139,2,FALSE),0)</f>
        <v>0</v>
      </c>
      <c r="F83" s="148">
        <f>IFERROR(VLOOKUP($B83,'[1]Num 6'!$G$3:$T$139,3,FALSE),0)</f>
        <v>0</v>
      </c>
      <c r="G83" s="148">
        <f>IFERROR(VLOOKUP($B83,'[1]Num 6'!$G$3:$T$139,4,FALSE),0)</f>
        <v>0</v>
      </c>
      <c r="H83" s="148">
        <f>IFERROR(VLOOKUP($B83,'[1]Num 6'!$G$3:$T$139,5,FALSE),0)</f>
        <v>0</v>
      </c>
      <c r="I83" s="148">
        <f>IFERROR(VLOOKUP($B83,'[1]Num 6'!$G$3:$T$139,6,FALSE),0)</f>
        <v>0</v>
      </c>
      <c r="J83" s="148">
        <f>IFERROR(VLOOKUP($B83,'[1]Num 6'!$G$3:$T$139,7,FALSE),0)</f>
        <v>0</v>
      </c>
      <c r="K83" s="148">
        <f>IFERROR(VLOOKUP($B83,'[1]Num 6'!$G$3:$T$139,8,FALSE),0)</f>
        <v>0</v>
      </c>
      <c r="L83" s="148">
        <f>IFERROR(VLOOKUP($B83,'[1]Num 6'!$G$3:$T$139,9,FALSE),0)</f>
        <v>0</v>
      </c>
      <c r="M83" s="148">
        <v>0</v>
      </c>
      <c r="N83" s="148"/>
      <c r="O83" s="148"/>
      <c r="P83" s="148"/>
      <c r="Q83" s="81">
        <f t="shared" si="8"/>
        <v>0</v>
      </c>
      <c r="R83" s="148">
        <v>0</v>
      </c>
      <c r="S83" s="148">
        <v>0</v>
      </c>
      <c r="T83" s="148">
        <v>0</v>
      </c>
      <c r="U83" s="148">
        <v>0</v>
      </c>
      <c r="V83" s="148">
        <v>0</v>
      </c>
      <c r="W83" s="148">
        <v>0</v>
      </c>
      <c r="X83" s="148">
        <v>0</v>
      </c>
      <c r="Y83" s="148">
        <v>0</v>
      </c>
      <c r="Z83" s="148">
        <v>0</v>
      </c>
      <c r="AA83" s="148">
        <v>0</v>
      </c>
      <c r="AB83" s="148"/>
      <c r="AC83" s="148"/>
      <c r="AD83" s="81">
        <f t="shared" si="12"/>
        <v>0</v>
      </c>
    </row>
    <row r="84" spans="1:31" x14ac:dyDescent="0.25">
      <c r="A84" s="118" t="s">
        <v>83</v>
      </c>
      <c r="B84" s="118" t="s">
        <v>92</v>
      </c>
      <c r="C84" s="119"/>
      <c r="D84" s="119"/>
      <c r="E84" s="148">
        <f>IFERROR(VLOOKUP($B84,'[1]Num 6'!$G$3:$T$139,2,FALSE),0)</f>
        <v>0</v>
      </c>
      <c r="F84" s="148">
        <f>IFERROR(VLOOKUP($B84,'[1]Num 6'!$G$3:$T$139,3,FALSE),0)</f>
        <v>0</v>
      </c>
      <c r="G84" s="148">
        <f>IFERROR(VLOOKUP($B84,'[1]Num 6'!$G$3:$T$139,4,FALSE),0)</f>
        <v>0</v>
      </c>
      <c r="H84" s="148">
        <f>IFERROR(VLOOKUP($B84,'[1]Num 6'!$G$3:$T$139,5,FALSE),0)</f>
        <v>0</v>
      </c>
      <c r="I84" s="148">
        <f>IFERROR(VLOOKUP($B84,'[1]Num 6'!$G$3:$T$139,6,FALSE),0)</f>
        <v>0</v>
      </c>
      <c r="J84" s="148">
        <f>IFERROR(VLOOKUP($B84,'[1]Num 6'!$G$3:$T$139,7,FALSE),0)</f>
        <v>0</v>
      </c>
      <c r="K84" s="148">
        <f>IFERROR(VLOOKUP($B84,'[1]Num 6'!$G$3:$T$139,8,FALSE),0)</f>
        <v>0</v>
      </c>
      <c r="L84" s="148">
        <f>IFERROR(VLOOKUP($B84,'[1]Num 6'!$G$3:$T$139,9,FALSE),0)</f>
        <v>0</v>
      </c>
      <c r="M84" s="148">
        <v>0</v>
      </c>
      <c r="N84" s="148"/>
      <c r="O84" s="148"/>
      <c r="P84" s="148"/>
      <c r="Q84" s="81">
        <f t="shared" si="8"/>
        <v>0</v>
      </c>
      <c r="R84" s="148">
        <v>0</v>
      </c>
      <c r="S84" s="148">
        <v>0</v>
      </c>
      <c r="T84" s="148">
        <v>0</v>
      </c>
      <c r="U84" s="148">
        <v>0</v>
      </c>
      <c r="V84" s="148">
        <v>0</v>
      </c>
      <c r="W84" s="148">
        <v>0</v>
      </c>
      <c r="X84" s="148">
        <v>0</v>
      </c>
      <c r="Y84" s="148">
        <v>0</v>
      </c>
      <c r="Z84" s="148">
        <v>0</v>
      </c>
      <c r="AA84" s="148"/>
      <c r="AB84" s="148"/>
      <c r="AC84" s="148"/>
      <c r="AD84" s="81">
        <f t="shared" si="12"/>
        <v>0</v>
      </c>
    </row>
    <row r="85" spans="1:31" ht="15.75" thickBot="1" x14ac:dyDescent="0.3">
      <c r="A85" s="164" t="s">
        <v>83</v>
      </c>
      <c r="B85" s="164" t="s">
        <v>93</v>
      </c>
      <c r="C85" s="152"/>
      <c r="D85" s="152"/>
      <c r="E85" s="153">
        <f>IFERROR(VLOOKUP($B85,'[1]Num 6'!$G$3:$T$139,2,FALSE),0)</f>
        <v>0</v>
      </c>
      <c r="F85" s="153">
        <f>IFERROR(VLOOKUP($B85,'[1]Num 6'!$G$3:$T$139,3,FALSE),0)</f>
        <v>0</v>
      </c>
      <c r="G85" s="153">
        <f>IFERROR(VLOOKUP($B85,'[1]Num 6'!$G$3:$T$139,4,FALSE),0)</f>
        <v>0</v>
      </c>
      <c r="H85" s="153">
        <f>IFERROR(VLOOKUP($B85,'[1]Num 6'!$G$3:$T$139,5,FALSE),0)</f>
        <v>0</v>
      </c>
      <c r="I85" s="153">
        <f>IFERROR(VLOOKUP($B85,'[1]Num 6'!$G$3:$T$139,6,FALSE),0)</f>
        <v>0</v>
      </c>
      <c r="J85" s="153">
        <f>IFERROR(VLOOKUP($B85,'[1]Num 6'!$G$3:$T$139,7,FALSE),0)</f>
        <v>0</v>
      </c>
      <c r="K85" s="153">
        <f>IFERROR(VLOOKUP($B85,'[1]Num 6'!$G$3:$T$139,8,FALSE),0)</f>
        <v>0</v>
      </c>
      <c r="L85" s="153">
        <f>IFERROR(VLOOKUP($B85,'[1]Num 6'!$G$3:$T$139,9,FALSE),0)</f>
        <v>0</v>
      </c>
      <c r="M85" s="148">
        <v>0</v>
      </c>
      <c r="N85" s="153"/>
      <c r="O85" s="153"/>
      <c r="P85" s="153"/>
      <c r="Q85" s="92">
        <f t="shared" si="8"/>
        <v>0</v>
      </c>
      <c r="R85" s="153">
        <v>0</v>
      </c>
      <c r="S85" s="153">
        <v>0</v>
      </c>
      <c r="T85" s="153">
        <v>0</v>
      </c>
      <c r="U85" s="153">
        <v>0</v>
      </c>
      <c r="V85" s="153">
        <v>0</v>
      </c>
      <c r="W85" s="153">
        <v>0</v>
      </c>
      <c r="X85" s="153">
        <v>0</v>
      </c>
      <c r="Y85" s="153">
        <v>0</v>
      </c>
      <c r="Z85" s="148">
        <v>0</v>
      </c>
      <c r="AA85" s="153"/>
      <c r="AB85" s="153"/>
      <c r="AC85" s="153"/>
      <c r="AD85" s="92">
        <f t="shared" si="12"/>
        <v>0</v>
      </c>
    </row>
    <row r="86" spans="1:31" ht="15.75" thickBot="1" x14ac:dyDescent="0.3">
      <c r="A86" s="415" t="s">
        <v>207</v>
      </c>
      <c r="B86" s="416"/>
      <c r="C86" s="161">
        <f>D86/Metas!N11</f>
        <v>0.56818181818181812</v>
      </c>
      <c r="D86" s="162">
        <f>Q86/AD86</f>
        <v>0.34090909090909088</v>
      </c>
      <c r="E86" s="168">
        <f>SUM(E76:E85)</f>
        <v>1</v>
      </c>
      <c r="F86" s="168">
        <f>SUM(F76:F85)</f>
        <v>0</v>
      </c>
      <c r="G86" s="168">
        <f>SUM(G76:G85)</f>
        <v>3</v>
      </c>
      <c r="H86" s="168">
        <f>SUM(H76:H85)</f>
        <v>2</v>
      </c>
      <c r="I86" s="168">
        <f t="shared" ref="I86:AA86" si="13">SUM(I76:I85)</f>
        <v>4</v>
      </c>
      <c r="J86" s="168">
        <f t="shared" si="13"/>
        <v>0</v>
      </c>
      <c r="K86" s="168">
        <f t="shared" si="13"/>
        <v>1</v>
      </c>
      <c r="L86" s="168">
        <f t="shared" si="13"/>
        <v>2</v>
      </c>
      <c r="M86" s="168">
        <f t="shared" si="13"/>
        <v>0</v>
      </c>
      <c r="N86" s="168">
        <f t="shared" si="13"/>
        <v>2</v>
      </c>
      <c r="O86" s="168">
        <f t="shared" si="13"/>
        <v>0</v>
      </c>
      <c r="P86" s="168">
        <f>SUM(P76:P85)</f>
        <v>0</v>
      </c>
      <c r="Q86" s="168">
        <f t="shared" si="13"/>
        <v>15</v>
      </c>
      <c r="R86" s="168">
        <f t="shared" si="13"/>
        <v>5</v>
      </c>
      <c r="S86" s="168">
        <f t="shared" si="13"/>
        <v>1</v>
      </c>
      <c r="T86" s="168">
        <f t="shared" si="13"/>
        <v>5</v>
      </c>
      <c r="U86" s="168">
        <f t="shared" si="13"/>
        <v>7</v>
      </c>
      <c r="V86" s="168">
        <f t="shared" si="13"/>
        <v>8</v>
      </c>
      <c r="W86" s="168">
        <f t="shared" si="13"/>
        <v>5</v>
      </c>
      <c r="X86" s="168">
        <f t="shared" si="13"/>
        <v>2</v>
      </c>
      <c r="Y86" s="168">
        <f t="shared" si="13"/>
        <v>6</v>
      </c>
      <c r="Z86" s="168">
        <f t="shared" si="13"/>
        <v>1</v>
      </c>
      <c r="AA86" s="168">
        <f t="shared" si="13"/>
        <v>4</v>
      </c>
      <c r="AB86" s="168">
        <f>SUM(AB76:AB85)</f>
        <v>0</v>
      </c>
      <c r="AC86" s="168">
        <f>SUM(AC76:AC85)</f>
        <v>0</v>
      </c>
      <c r="AD86" s="241">
        <f>SUM(AD76:AD85)</f>
        <v>44</v>
      </c>
      <c r="AE86" s="3"/>
    </row>
    <row r="87" spans="1:31" x14ac:dyDescent="0.25">
      <c r="A87" s="155" t="s">
        <v>94</v>
      </c>
      <c r="B87" s="155" t="s">
        <v>95</v>
      </c>
      <c r="C87" s="156"/>
      <c r="D87" s="156"/>
      <c r="E87" s="158">
        <v>0</v>
      </c>
      <c r="F87" s="158">
        <v>0</v>
      </c>
      <c r="G87" s="158">
        <v>4</v>
      </c>
      <c r="H87" s="158">
        <v>2</v>
      </c>
      <c r="I87" s="158"/>
      <c r="J87" s="158">
        <v>0</v>
      </c>
      <c r="K87" s="158">
        <v>0</v>
      </c>
      <c r="L87" s="158"/>
      <c r="M87" s="158"/>
      <c r="N87" s="158">
        <v>0</v>
      </c>
      <c r="O87" s="158"/>
      <c r="P87" s="158"/>
      <c r="Q87" s="96">
        <f t="shared" si="8"/>
        <v>6</v>
      </c>
      <c r="R87" s="158">
        <v>0</v>
      </c>
      <c r="S87" s="158">
        <v>1</v>
      </c>
      <c r="T87" s="158">
        <v>4</v>
      </c>
      <c r="U87" s="158">
        <v>2</v>
      </c>
      <c r="V87" s="158">
        <v>0</v>
      </c>
      <c r="W87" s="158">
        <v>0</v>
      </c>
      <c r="X87" s="158">
        <v>1</v>
      </c>
      <c r="Y87" s="158">
        <v>0</v>
      </c>
      <c r="Z87" s="158">
        <v>0</v>
      </c>
      <c r="AA87" s="158">
        <v>0</v>
      </c>
      <c r="AB87" s="158"/>
      <c r="AC87" s="158"/>
      <c r="AD87" s="96">
        <f t="shared" si="12"/>
        <v>8</v>
      </c>
    </row>
    <row r="88" spans="1:31" x14ac:dyDescent="0.25">
      <c r="A88" s="118" t="s">
        <v>94</v>
      </c>
      <c r="B88" s="118" t="s">
        <v>96</v>
      </c>
      <c r="C88" s="119"/>
      <c r="D88" s="119"/>
      <c r="E88" s="148"/>
      <c r="F88" s="148"/>
      <c r="G88" s="148">
        <v>2</v>
      </c>
      <c r="H88" s="148">
        <v>1</v>
      </c>
      <c r="I88" s="148">
        <v>0</v>
      </c>
      <c r="J88" s="148">
        <v>0</v>
      </c>
      <c r="K88" s="148"/>
      <c r="L88" s="148">
        <v>0</v>
      </c>
      <c r="M88" s="148">
        <v>1</v>
      </c>
      <c r="N88" s="148"/>
      <c r="O88" s="148"/>
      <c r="P88" s="148"/>
      <c r="Q88" s="81">
        <f t="shared" si="8"/>
        <v>4</v>
      </c>
      <c r="R88" s="148"/>
      <c r="S88" s="148"/>
      <c r="T88" s="148">
        <v>3</v>
      </c>
      <c r="U88" s="148">
        <v>1</v>
      </c>
      <c r="V88" s="148">
        <v>0</v>
      </c>
      <c r="W88" s="148">
        <v>0</v>
      </c>
      <c r="X88" s="148">
        <v>0</v>
      </c>
      <c r="Y88" s="148">
        <v>0</v>
      </c>
      <c r="Z88" s="148">
        <v>1</v>
      </c>
      <c r="AA88" s="148">
        <v>0</v>
      </c>
      <c r="AB88" s="148"/>
      <c r="AC88" s="148"/>
      <c r="AD88" s="81">
        <f t="shared" si="12"/>
        <v>5</v>
      </c>
    </row>
    <row r="89" spans="1:31" x14ac:dyDescent="0.25">
      <c r="A89" s="118" t="s">
        <v>94</v>
      </c>
      <c r="B89" s="118" t="s">
        <v>97</v>
      </c>
      <c r="C89" s="119"/>
      <c r="D89" s="119"/>
      <c r="E89" s="148">
        <v>0</v>
      </c>
      <c r="F89" s="148">
        <v>0</v>
      </c>
      <c r="G89" s="148">
        <v>3</v>
      </c>
      <c r="H89" s="148">
        <v>3</v>
      </c>
      <c r="I89" s="148">
        <v>2</v>
      </c>
      <c r="J89" s="148">
        <v>0</v>
      </c>
      <c r="K89" s="148">
        <v>2</v>
      </c>
      <c r="L89" s="148">
        <v>2</v>
      </c>
      <c r="M89" s="148">
        <v>0</v>
      </c>
      <c r="N89" s="148">
        <v>2</v>
      </c>
      <c r="O89" s="148"/>
      <c r="P89" s="148"/>
      <c r="Q89" s="81">
        <f t="shared" si="8"/>
        <v>14</v>
      </c>
      <c r="R89" s="148">
        <v>0</v>
      </c>
      <c r="S89" s="148">
        <v>0</v>
      </c>
      <c r="T89" s="148">
        <v>3</v>
      </c>
      <c r="U89" s="148">
        <v>3</v>
      </c>
      <c r="V89" s="148">
        <v>2</v>
      </c>
      <c r="W89" s="148">
        <v>0</v>
      </c>
      <c r="X89" s="148">
        <v>2</v>
      </c>
      <c r="Y89" s="148"/>
      <c r="Z89" s="148">
        <v>0</v>
      </c>
      <c r="AA89" s="148">
        <v>2</v>
      </c>
      <c r="AB89" s="148"/>
      <c r="AC89" s="148"/>
      <c r="AD89" s="81">
        <f t="shared" si="12"/>
        <v>12</v>
      </c>
    </row>
    <row r="90" spans="1:31" x14ac:dyDescent="0.25">
      <c r="A90" s="118" t="s">
        <v>94</v>
      </c>
      <c r="B90" s="118" t="s">
        <v>98</v>
      </c>
      <c r="C90" s="119"/>
      <c r="D90" s="119"/>
      <c r="E90" s="148">
        <v>0</v>
      </c>
      <c r="F90" s="148">
        <v>1</v>
      </c>
      <c r="G90" s="148">
        <v>1</v>
      </c>
      <c r="H90" s="148">
        <v>1</v>
      </c>
      <c r="I90" s="148">
        <v>0</v>
      </c>
      <c r="J90" s="148"/>
      <c r="K90" s="148">
        <v>0</v>
      </c>
      <c r="L90" s="148"/>
      <c r="M90" s="148">
        <v>0</v>
      </c>
      <c r="N90" s="148"/>
      <c r="O90" s="148"/>
      <c r="P90" s="148"/>
      <c r="Q90" s="81">
        <f t="shared" si="8"/>
        <v>3</v>
      </c>
      <c r="R90" s="148">
        <v>0</v>
      </c>
      <c r="S90" s="148">
        <v>1</v>
      </c>
      <c r="T90" s="148">
        <v>1</v>
      </c>
      <c r="U90" s="148">
        <v>1</v>
      </c>
      <c r="V90" s="148">
        <v>0</v>
      </c>
      <c r="W90" s="148"/>
      <c r="X90" s="148">
        <v>0</v>
      </c>
      <c r="Y90" s="148"/>
      <c r="Z90" s="148">
        <v>0</v>
      </c>
      <c r="AA90" s="148">
        <v>0</v>
      </c>
      <c r="AB90" s="148"/>
      <c r="AC90" s="148"/>
      <c r="AD90" s="81">
        <f t="shared" si="12"/>
        <v>3</v>
      </c>
    </row>
    <row r="91" spans="1:31" ht="15.75" thickBot="1" x14ac:dyDescent="0.3">
      <c r="A91" s="164" t="s">
        <v>94</v>
      </c>
      <c r="B91" s="164" t="s">
        <v>99</v>
      </c>
      <c r="C91" s="152"/>
      <c r="D91" s="152"/>
      <c r="E91" s="153">
        <v>1</v>
      </c>
      <c r="F91" s="153">
        <v>0</v>
      </c>
      <c r="G91" s="153">
        <v>3</v>
      </c>
      <c r="H91" s="153">
        <v>0</v>
      </c>
      <c r="I91" s="153">
        <v>0</v>
      </c>
      <c r="J91" s="153">
        <v>1</v>
      </c>
      <c r="K91" s="153">
        <v>1</v>
      </c>
      <c r="L91" s="153"/>
      <c r="M91" s="153">
        <v>0</v>
      </c>
      <c r="N91" s="153"/>
      <c r="O91" s="153"/>
      <c r="P91" s="153"/>
      <c r="Q91" s="92">
        <f t="shared" si="8"/>
        <v>6</v>
      </c>
      <c r="R91" s="153">
        <v>1</v>
      </c>
      <c r="S91" s="153">
        <v>0</v>
      </c>
      <c r="T91" s="153">
        <v>3</v>
      </c>
      <c r="U91" s="153">
        <v>0</v>
      </c>
      <c r="V91" s="153">
        <v>0</v>
      </c>
      <c r="W91" s="153">
        <v>1</v>
      </c>
      <c r="X91" s="153">
        <v>1</v>
      </c>
      <c r="Y91" s="153"/>
      <c r="Z91" s="153">
        <v>0</v>
      </c>
      <c r="AA91" s="153">
        <v>0</v>
      </c>
      <c r="AB91" s="153"/>
      <c r="AC91" s="153"/>
      <c r="AD91" s="92">
        <f t="shared" si="12"/>
        <v>6</v>
      </c>
    </row>
    <row r="92" spans="1:31" ht="15.75" thickBot="1" x14ac:dyDescent="0.3">
      <c r="A92" s="415" t="s">
        <v>208</v>
      </c>
      <c r="B92" s="416"/>
      <c r="C92" s="161">
        <f>D92/Metas!N12</f>
        <v>1.213235294117647</v>
      </c>
      <c r="D92" s="162">
        <f>Q92/AD92</f>
        <v>0.97058823529411764</v>
      </c>
      <c r="E92" s="168">
        <f>SUM(E87:E91)</f>
        <v>1</v>
      </c>
      <c r="F92" s="168">
        <f>SUM(F87:F91)</f>
        <v>1</v>
      </c>
      <c r="G92" s="168">
        <f>SUM(G87:G91)</f>
        <v>13</v>
      </c>
      <c r="H92" s="168">
        <f>SUM(H87:H91)</f>
        <v>7</v>
      </c>
      <c r="I92" s="168">
        <f t="shared" ref="I92:AA92" si="14">SUM(I87:I91)</f>
        <v>2</v>
      </c>
      <c r="J92" s="168">
        <f t="shared" si="14"/>
        <v>1</v>
      </c>
      <c r="K92" s="168">
        <f t="shared" si="14"/>
        <v>3</v>
      </c>
      <c r="L92" s="168">
        <f t="shared" si="14"/>
        <v>2</v>
      </c>
      <c r="M92" s="168">
        <f t="shared" si="14"/>
        <v>1</v>
      </c>
      <c r="N92" s="168">
        <f t="shared" si="14"/>
        <v>2</v>
      </c>
      <c r="O92" s="168">
        <f t="shared" si="14"/>
        <v>0</v>
      </c>
      <c r="P92" s="168">
        <f>SUM(P87:P91)</f>
        <v>0</v>
      </c>
      <c r="Q92" s="168">
        <f t="shared" si="14"/>
        <v>33</v>
      </c>
      <c r="R92" s="168">
        <f t="shared" si="14"/>
        <v>1</v>
      </c>
      <c r="S92" s="168">
        <f t="shared" si="14"/>
        <v>2</v>
      </c>
      <c r="T92" s="168">
        <f t="shared" si="14"/>
        <v>14</v>
      </c>
      <c r="U92" s="168">
        <f t="shared" si="14"/>
        <v>7</v>
      </c>
      <c r="V92" s="168">
        <f t="shared" si="14"/>
        <v>2</v>
      </c>
      <c r="W92" s="168">
        <f t="shared" si="14"/>
        <v>1</v>
      </c>
      <c r="X92" s="168">
        <f t="shared" si="14"/>
        <v>4</v>
      </c>
      <c r="Y92" s="168">
        <f t="shared" si="14"/>
        <v>0</v>
      </c>
      <c r="Z92" s="168">
        <f t="shared" si="14"/>
        <v>1</v>
      </c>
      <c r="AA92" s="168">
        <f t="shared" si="14"/>
        <v>2</v>
      </c>
      <c r="AB92" s="168">
        <f>SUM(AB87:AB91)</f>
        <v>0</v>
      </c>
      <c r="AC92" s="168">
        <f>SUM(AC87:AC91)</f>
        <v>0</v>
      </c>
      <c r="AD92" s="241">
        <f>SUM(AD87:AD91)</f>
        <v>34</v>
      </c>
      <c r="AE92" s="3"/>
    </row>
    <row r="93" spans="1:31" x14ac:dyDescent="0.25">
      <c r="A93" s="155" t="s">
        <v>100</v>
      </c>
      <c r="B93" s="155" t="s">
        <v>101</v>
      </c>
      <c r="C93" s="156"/>
      <c r="D93" s="156"/>
      <c r="E93" s="158"/>
      <c r="F93" s="158">
        <v>3</v>
      </c>
      <c r="G93" s="158"/>
      <c r="H93" s="158">
        <v>1</v>
      </c>
      <c r="I93" s="158"/>
      <c r="J93" s="158"/>
      <c r="K93" s="158"/>
      <c r="L93" s="158"/>
      <c r="M93" s="158">
        <v>0</v>
      </c>
      <c r="N93" s="158"/>
      <c r="O93" s="158"/>
      <c r="P93" s="158"/>
      <c r="Q93" s="96">
        <f t="shared" si="8"/>
        <v>4</v>
      </c>
      <c r="R93" s="158"/>
      <c r="S93" s="158"/>
      <c r="T93" s="158"/>
      <c r="U93" s="158"/>
      <c r="V93" s="158"/>
      <c r="W93" s="158"/>
      <c r="X93" s="158"/>
      <c r="Y93" s="158"/>
      <c r="Z93" s="158">
        <v>0</v>
      </c>
      <c r="AA93" s="158"/>
      <c r="AB93" s="158"/>
      <c r="AC93" s="158"/>
      <c r="AD93" s="96">
        <f t="shared" si="12"/>
        <v>0</v>
      </c>
    </row>
    <row r="94" spans="1:31" x14ac:dyDescent="0.25">
      <c r="A94" s="118" t="s">
        <v>100</v>
      </c>
      <c r="B94" s="118" t="s">
        <v>102</v>
      </c>
      <c r="C94" s="119"/>
      <c r="D94" s="119"/>
      <c r="E94" s="148"/>
      <c r="F94" s="148">
        <v>2</v>
      </c>
      <c r="G94" s="148"/>
      <c r="H94" s="148"/>
      <c r="I94" s="148">
        <v>1</v>
      </c>
      <c r="J94" s="148"/>
      <c r="K94" s="148">
        <v>1</v>
      </c>
      <c r="L94" s="148">
        <v>1</v>
      </c>
      <c r="M94" s="148">
        <v>1</v>
      </c>
      <c r="N94" s="148">
        <v>1</v>
      </c>
      <c r="O94" s="148"/>
      <c r="P94" s="148"/>
      <c r="Q94" s="81">
        <f t="shared" si="8"/>
        <v>7</v>
      </c>
      <c r="R94" s="148"/>
      <c r="S94" s="148"/>
      <c r="T94" s="148">
        <v>0</v>
      </c>
      <c r="U94" s="148"/>
      <c r="V94" s="148">
        <v>0</v>
      </c>
      <c r="W94" s="148">
        <v>0</v>
      </c>
      <c r="X94" s="148">
        <v>2</v>
      </c>
      <c r="Y94" s="148">
        <v>1</v>
      </c>
      <c r="Z94" s="148">
        <v>1</v>
      </c>
      <c r="AA94" s="148">
        <v>1</v>
      </c>
      <c r="AB94" s="148"/>
      <c r="AC94" s="148"/>
      <c r="AD94" s="81">
        <f t="shared" si="12"/>
        <v>5</v>
      </c>
    </row>
    <row r="95" spans="1:31" x14ac:dyDescent="0.25">
      <c r="A95" s="118" t="s">
        <v>100</v>
      </c>
      <c r="B95" s="118" t="s">
        <v>103</v>
      </c>
      <c r="C95" s="119"/>
      <c r="D95" s="119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8"/>
      <c r="Q95" s="81">
        <f t="shared" si="8"/>
        <v>0</v>
      </c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81">
        <f t="shared" si="12"/>
        <v>0</v>
      </c>
    </row>
    <row r="96" spans="1:31" x14ac:dyDescent="0.25">
      <c r="A96" s="118" t="s">
        <v>100</v>
      </c>
      <c r="B96" s="118" t="s">
        <v>358</v>
      </c>
      <c r="C96" s="119"/>
      <c r="D96" s="119"/>
      <c r="E96" s="148">
        <v>0</v>
      </c>
      <c r="F96" s="148">
        <v>0</v>
      </c>
      <c r="G96" s="148">
        <v>0</v>
      </c>
      <c r="H96" s="148">
        <v>1</v>
      </c>
      <c r="I96" s="148">
        <v>0</v>
      </c>
      <c r="J96" s="148">
        <v>2</v>
      </c>
      <c r="K96" s="148">
        <v>1</v>
      </c>
      <c r="L96" s="148">
        <v>3</v>
      </c>
      <c r="M96" s="148">
        <v>4</v>
      </c>
      <c r="N96" s="148">
        <v>2</v>
      </c>
      <c r="O96" s="148"/>
      <c r="P96" s="148"/>
      <c r="Q96" s="81">
        <f t="shared" si="8"/>
        <v>13</v>
      </c>
      <c r="R96" s="148"/>
      <c r="S96" s="148">
        <v>1</v>
      </c>
      <c r="T96" s="148">
        <v>0</v>
      </c>
      <c r="U96" s="148">
        <v>3</v>
      </c>
      <c r="V96" s="148">
        <v>3</v>
      </c>
      <c r="W96" s="148">
        <v>3</v>
      </c>
      <c r="X96" s="148">
        <v>1</v>
      </c>
      <c r="Y96" s="148">
        <v>3</v>
      </c>
      <c r="Z96" s="148">
        <v>4</v>
      </c>
      <c r="AA96" s="148">
        <v>2</v>
      </c>
      <c r="AB96" s="148"/>
      <c r="AC96" s="148"/>
      <c r="AD96" s="81">
        <f t="shared" si="12"/>
        <v>20</v>
      </c>
    </row>
    <row r="97" spans="1:31" x14ac:dyDescent="0.25">
      <c r="A97" s="118" t="s">
        <v>100</v>
      </c>
      <c r="B97" s="118" t="s">
        <v>104</v>
      </c>
      <c r="C97" s="119"/>
      <c r="D97" s="119"/>
      <c r="E97" s="148"/>
      <c r="F97" s="148">
        <v>0</v>
      </c>
      <c r="G97" s="148"/>
      <c r="H97" s="148"/>
      <c r="I97" s="148"/>
      <c r="J97" s="148"/>
      <c r="K97" s="148"/>
      <c r="L97" s="148"/>
      <c r="M97" s="148">
        <v>0</v>
      </c>
      <c r="N97" s="148"/>
      <c r="O97" s="148"/>
      <c r="P97" s="148"/>
      <c r="Q97" s="81">
        <f t="shared" si="8"/>
        <v>0</v>
      </c>
      <c r="R97" s="148"/>
      <c r="S97" s="148"/>
      <c r="T97" s="148"/>
      <c r="U97" s="148"/>
      <c r="V97" s="148">
        <v>0</v>
      </c>
      <c r="W97" s="148">
        <v>1</v>
      </c>
      <c r="X97" s="148">
        <v>0</v>
      </c>
      <c r="Y97" s="148">
        <v>2</v>
      </c>
      <c r="Z97" s="148">
        <v>2</v>
      </c>
      <c r="AA97" s="148">
        <v>0</v>
      </c>
      <c r="AB97" s="148"/>
      <c r="AC97" s="148"/>
      <c r="AD97" s="81">
        <f t="shared" si="12"/>
        <v>5</v>
      </c>
    </row>
    <row r="98" spans="1:31" x14ac:dyDescent="0.25">
      <c r="A98" s="118" t="s">
        <v>100</v>
      </c>
      <c r="B98" s="118" t="s">
        <v>105</v>
      </c>
      <c r="C98" s="119"/>
      <c r="D98" s="119"/>
      <c r="E98" s="148"/>
      <c r="F98" s="148">
        <v>0</v>
      </c>
      <c r="G98" s="148"/>
      <c r="H98" s="148"/>
      <c r="I98" s="148"/>
      <c r="J98" s="148"/>
      <c r="K98" s="148"/>
      <c r="L98" s="148"/>
      <c r="M98" s="148"/>
      <c r="N98" s="148"/>
      <c r="O98" s="148"/>
      <c r="P98" s="148"/>
      <c r="Q98" s="81">
        <f t="shared" si="8"/>
        <v>0</v>
      </c>
      <c r="R98" s="148"/>
      <c r="S98" s="148"/>
      <c r="T98" s="148"/>
      <c r="U98" s="148"/>
      <c r="V98" s="148">
        <v>0</v>
      </c>
      <c r="W98" s="148">
        <v>1</v>
      </c>
      <c r="X98" s="148"/>
      <c r="Y98" s="148"/>
      <c r="Z98" s="148">
        <v>0</v>
      </c>
      <c r="AA98" s="148">
        <v>0</v>
      </c>
      <c r="AB98" s="148"/>
      <c r="AC98" s="148"/>
      <c r="AD98" s="81">
        <f t="shared" si="12"/>
        <v>1</v>
      </c>
    </row>
    <row r="99" spans="1:31" x14ac:dyDescent="0.25">
      <c r="A99" s="118" t="s">
        <v>100</v>
      </c>
      <c r="B99" s="118" t="s">
        <v>106</v>
      </c>
      <c r="C99" s="119"/>
      <c r="D99" s="119"/>
      <c r="E99" s="148"/>
      <c r="F99" s="148">
        <v>2</v>
      </c>
      <c r="G99" s="148"/>
      <c r="H99" s="148">
        <v>1</v>
      </c>
      <c r="I99" s="148">
        <v>2</v>
      </c>
      <c r="J99" s="148">
        <v>0</v>
      </c>
      <c r="K99" s="148"/>
      <c r="L99" s="148">
        <v>0</v>
      </c>
      <c r="M99" s="148">
        <v>1</v>
      </c>
      <c r="N99" s="148">
        <v>0</v>
      </c>
      <c r="O99" s="148"/>
      <c r="P99" s="148"/>
      <c r="Q99" s="81">
        <f t="shared" si="8"/>
        <v>6</v>
      </c>
      <c r="R99" s="148"/>
      <c r="S99" s="148">
        <v>0</v>
      </c>
      <c r="T99" s="148"/>
      <c r="U99" s="148">
        <v>0</v>
      </c>
      <c r="V99" s="148">
        <v>2</v>
      </c>
      <c r="W99" s="148">
        <v>0</v>
      </c>
      <c r="X99" s="148">
        <v>0</v>
      </c>
      <c r="Y99" s="148"/>
      <c r="Z99" s="148">
        <v>1</v>
      </c>
      <c r="AA99" s="148">
        <v>0</v>
      </c>
      <c r="AB99" s="148"/>
      <c r="AC99" s="148"/>
      <c r="AD99" s="81">
        <f t="shared" si="12"/>
        <v>3</v>
      </c>
    </row>
    <row r="100" spans="1:31" x14ac:dyDescent="0.25">
      <c r="A100" s="118" t="s">
        <v>100</v>
      </c>
      <c r="B100" s="118" t="s">
        <v>107</v>
      </c>
      <c r="C100" s="119"/>
      <c r="D100" s="119"/>
      <c r="E100" s="148"/>
      <c r="F100" s="148">
        <v>2</v>
      </c>
      <c r="G100" s="148"/>
      <c r="H100" s="148">
        <v>1</v>
      </c>
      <c r="I100" s="148">
        <v>0</v>
      </c>
      <c r="J100" s="148">
        <v>1</v>
      </c>
      <c r="K100" s="148">
        <v>0</v>
      </c>
      <c r="L100" s="148">
        <v>1</v>
      </c>
      <c r="M100" s="148">
        <v>1</v>
      </c>
      <c r="N100" s="148">
        <v>1</v>
      </c>
      <c r="O100" s="148"/>
      <c r="P100" s="148"/>
      <c r="Q100" s="81">
        <f t="shared" si="8"/>
        <v>7</v>
      </c>
      <c r="R100" s="148"/>
      <c r="S100" s="148"/>
      <c r="T100" s="148"/>
      <c r="U100" s="148">
        <v>0</v>
      </c>
      <c r="V100" s="148">
        <v>1</v>
      </c>
      <c r="W100" s="148">
        <v>2</v>
      </c>
      <c r="X100" s="148">
        <v>0</v>
      </c>
      <c r="Y100" s="148">
        <v>1</v>
      </c>
      <c r="Z100" s="148">
        <v>1</v>
      </c>
      <c r="AA100" s="148">
        <v>1</v>
      </c>
      <c r="AB100" s="148"/>
      <c r="AC100" s="148"/>
      <c r="AD100" s="81">
        <f t="shared" si="12"/>
        <v>6</v>
      </c>
    </row>
    <row r="101" spans="1:31" x14ac:dyDescent="0.25">
      <c r="A101" s="118" t="s">
        <v>100</v>
      </c>
      <c r="B101" s="118" t="s">
        <v>108</v>
      </c>
      <c r="C101" s="119"/>
      <c r="D101" s="119"/>
      <c r="E101" s="148"/>
      <c r="F101" s="148">
        <v>0</v>
      </c>
      <c r="G101" s="148"/>
      <c r="H101" s="148">
        <v>1</v>
      </c>
      <c r="I101" s="148">
        <v>0</v>
      </c>
      <c r="J101" s="148"/>
      <c r="K101" s="148"/>
      <c r="L101" s="148">
        <v>0</v>
      </c>
      <c r="M101" s="148">
        <v>0</v>
      </c>
      <c r="N101" s="148"/>
      <c r="O101" s="148"/>
      <c r="P101" s="148"/>
      <c r="Q101" s="81">
        <f t="shared" si="8"/>
        <v>1</v>
      </c>
      <c r="R101" s="148"/>
      <c r="S101" s="148"/>
      <c r="T101" s="148"/>
      <c r="U101" s="148"/>
      <c r="V101" s="148">
        <v>0</v>
      </c>
      <c r="W101" s="148">
        <v>1</v>
      </c>
      <c r="X101" s="148">
        <v>0</v>
      </c>
      <c r="Y101" s="148"/>
      <c r="Z101" s="148">
        <v>0</v>
      </c>
      <c r="AA101" s="148">
        <v>0</v>
      </c>
      <c r="AB101" s="148"/>
      <c r="AC101" s="148"/>
      <c r="AD101" s="81">
        <f t="shared" si="12"/>
        <v>1</v>
      </c>
    </row>
    <row r="102" spans="1:31" ht="15.75" thickBot="1" x14ac:dyDescent="0.3">
      <c r="A102" s="164" t="s">
        <v>100</v>
      </c>
      <c r="B102" s="164" t="s">
        <v>109</v>
      </c>
      <c r="C102" s="152"/>
      <c r="D102" s="152"/>
      <c r="E102" s="153"/>
      <c r="F102" s="153"/>
      <c r="G102" s="153">
        <v>0</v>
      </c>
      <c r="H102" s="153">
        <v>1</v>
      </c>
      <c r="I102" s="153">
        <v>0</v>
      </c>
      <c r="J102" s="153"/>
      <c r="K102" s="153"/>
      <c r="L102" s="153"/>
      <c r="M102" s="153">
        <v>0</v>
      </c>
      <c r="N102" s="153"/>
      <c r="O102" s="153"/>
      <c r="P102" s="153"/>
      <c r="Q102" s="92">
        <f t="shared" si="8"/>
        <v>1</v>
      </c>
      <c r="R102" s="153"/>
      <c r="S102" s="153"/>
      <c r="T102" s="153">
        <v>0</v>
      </c>
      <c r="U102" s="153">
        <v>1</v>
      </c>
      <c r="V102" s="153">
        <v>0</v>
      </c>
      <c r="W102" s="153"/>
      <c r="X102" s="153"/>
      <c r="Y102" s="153"/>
      <c r="Z102" s="153"/>
      <c r="AA102" s="153">
        <v>0</v>
      </c>
      <c r="AB102" s="153"/>
      <c r="AC102" s="153"/>
      <c r="AD102" s="92">
        <f t="shared" si="12"/>
        <v>1</v>
      </c>
    </row>
    <row r="103" spans="1:31" ht="15.75" thickBot="1" x14ac:dyDescent="0.3">
      <c r="A103" s="415" t="s">
        <v>209</v>
      </c>
      <c r="B103" s="416"/>
      <c r="C103" s="161">
        <f>D103/Metas!N13</f>
        <v>1.2720156555772995</v>
      </c>
      <c r="D103" s="162">
        <f>Q103/AD103</f>
        <v>0.9285714285714286</v>
      </c>
      <c r="E103" s="168">
        <f>SUM(E93:E102)</f>
        <v>0</v>
      </c>
      <c r="F103" s="168">
        <f t="shared" ref="F103:K103" si="15">SUM(F93:F102)</f>
        <v>9</v>
      </c>
      <c r="G103" s="168">
        <f t="shared" si="15"/>
        <v>0</v>
      </c>
      <c r="H103" s="168">
        <f t="shared" si="15"/>
        <v>6</v>
      </c>
      <c r="I103" s="168">
        <f t="shared" si="15"/>
        <v>3</v>
      </c>
      <c r="J103" s="168">
        <f t="shared" si="15"/>
        <v>3</v>
      </c>
      <c r="K103" s="168">
        <f t="shared" si="15"/>
        <v>2</v>
      </c>
      <c r="L103" s="168">
        <f t="shared" ref="L103:AA103" si="16">SUM(L93:L102)</f>
        <v>5</v>
      </c>
      <c r="M103" s="168">
        <f t="shared" si="16"/>
        <v>7</v>
      </c>
      <c r="N103" s="168">
        <f t="shared" si="16"/>
        <v>4</v>
      </c>
      <c r="O103" s="168">
        <f t="shared" si="16"/>
        <v>0</v>
      </c>
      <c r="P103" s="168">
        <f>SUM(P93:P102)</f>
        <v>0</v>
      </c>
      <c r="Q103" s="168">
        <f t="shared" si="16"/>
        <v>39</v>
      </c>
      <c r="R103" s="168">
        <f t="shared" si="16"/>
        <v>0</v>
      </c>
      <c r="S103" s="168">
        <f t="shared" si="16"/>
        <v>1</v>
      </c>
      <c r="T103" s="168">
        <f t="shared" si="16"/>
        <v>0</v>
      </c>
      <c r="U103" s="168">
        <f t="shared" si="16"/>
        <v>4</v>
      </c>
      <c r="V103" s="168">
        <f t="shared" si="16"/>
        <v>6</v>
      </c>
      <c r="W103" s="168">
        <f t="shared" si="16"/>
        <v>8</v>
      </c>
      <c r="X103" s="168">
        <f t="shared" si="16"/>
        <v>3</v>
      </c>
      <c r="Y103" s="168">
        <f t="shared" si="16"/>
        <v>7</v>
      </c>
      <c r="Z103" s="168">
        <f t="shared" si="16"/>
        <v>9</v>
      </c>
      <c r="AA103" s="168">
        <f t="shared" si="16"/>
        <v>4</v>
      </c>
      <c r="AB103" s="168">
        <f>SUM(AB93:AB102)</f>
        <v>0</v>
      </c>
      <c r="AC103" s="168">
        <f>SUM(AC93:AC102)</f>
        <v>0</v>
      </c>
      <c r="AD103" s="241">
        <f>SUM(AD93:AD102)</f>
        <v>42</v>
      </c>
      <c r="AE103" s="3"/>
    </row>
    <row r="104" spans="1:31" x14ac:dyDescent="0.25">
      <c r="A104" s="155" t="s">
        <v>110</v>
      </c>
      <c r="B104" s="155" t="s">
        <v>111</v>
      </c>
      <c r="C104" s="156"/>
      <c r="D104" s="156"/>
      <c r="E104" s="158">
        <v>7</v>
      </c>
      <c r="F104" s="158">
        <v>3</v>
      </c>
      <c r="G104" s="158">
        <v>2</v>
      </c>
      <c r="H104" s="158">
        <v>2</v>
      </c>
      <c r="I104" s="158">
        <v>5</v>
      </c>
      <c r="J104" s="158">
        <v>1</v>
      </c>
      <c r="K104" s="158">
        <v>6</v>
      </c>
      <c r="L104" s="158">
        <v>2</v>
      </c>
      <c r="M104" s="158">
        <v>3</v>
      </c>
      <c r="N104" s="158">
        <v>3</v>
      </c>
      <c r="O104" s="158"/>
      <c r="P104" s="158"/>
      <c r="Q104" s="96">
        <f t="shared" ref="Q104:Q121" si="17">SUM(E104:P104)</f>
        <v>34</v>
      </c>
      <c r="R104" s="158">
        <v>10</v>
      </c>
      <c r="S104" s="158">
        <v>5</v>
      </c>
      <c r="T104" s="158">
        <v>6</v>
      </c>
      <c r="U104" s="158">
        <v>2</v>
      </c>
      <c r="V104" s="158">
        <v>6</v>
      </c>
      <c r="W104" s="158">
        <v>4</v>
      </c>
      <c r="X104" s="158">
        <v>6</v>
      </c>
      <c r="Y104" s="158">
        <v>7</v>
      </c>
      <c r="Z104" s="158">
        <v>6</v>
      </c>
      <c r="AA104" s="158">
        <v>8</v>
      </c>
      <c r="AB104" s="158"/>
      <c r="AC104" s="158"/>
      <c r="AD104" s="96">
        <f t="shared" si="12"/>
        <v>60</v>
      </c>
    </row>
    <row r="105" spans="1:31" x14ac:dyDescent="0.25">
      <c r="A105" s="118" t="s">
        <v>110</v>
      </c>
      <c r="B105" s="118" t="s">
        <v>112</v>
      </c>
      <c r="C105" s="119"/>
      <c r="D105" s="119"/>
      <c r="E105" s="148">
        <v>7</v>
      </c>
      <c r="F105" s="148">
        <v>12</v>
      </c>
      <c r="G105" s="148">
        <v>10</v>
      </c>
      <c r="H105" s="148">
        <v>12</v>
      </c>
      <c r="I105" s="148">
        <v>12</v>
      </c>
      <c r="J105" s="148">
        <v>10</v>
      </c>
      <c r="K105" s="148">
        <v>11</v>
      </c>
      <c r="L105" s="148">
        <v>7</v>
      </c>
      <c r="M105" s="148">
        <v>7</v>
      </c>
      <c r="N105" s="148">
        <v>15</v>
      </c>
      <c r="O105" s="148"/>
      <c r="P105" s="148"/>
      <c r="Q105" s="81">
        <f t="shared" si="17"/>
        <v>103</v>
      </c>
      <c r="R105" s="148">
        <v>14</v>
      </c>
      <c r="S105" s="148">
        <v>16</v>
      </c>
      <c r="T105" s="148">
        <v>14</v>
      </c>
      <c r="U105" s="148">
        <v>17</v>
      </c>
      <c r="V105" s="148">
        <v>19</v>
      </c>
      <c r="W105" s="148">
        <v>12</v>
      </c>
      <c r="X105" s="148">
        <v>13</v>
      </c>
      <c r="Y105" s="148">
        <v>8</v>
      </c>
      <c r="Z105" s="148">
        <v>8</v>
      </c>
      <c r="AA105" s="148">
        <v>18</v>
      </c>
      <c r="AB105" s="148"/>
      <c r="AC105" s="148"/>
      <c r="AD105" s="81">
        <f t="shared" si="12"/>
        <v>139</v>
      </c>
    </row>
    <row r="106" spans="1:31" x14ac:dyDescent="0.25">
      <c r="A106" s="118" t="s">
        <v>110</v>
      </c>
      <c r="B106" s="118" t="s">
        <v>113</v>
      </c>
      <c r="C106" s="119"/>
      <c r="D106" s="119"/>
      <c r="E106" s="148">
        <v>8</v>
      </c>
      <c r="F106" s="148">
        <v>9</v>
      </c>
      <c r="G106" s="148"/>
      <c r="H106" s="148">
        <v>5</v>
      </c>
      <c r="I106" s="148">
        <v>12</v>
      </c>
      <c r="J106" s="148">
        <v>9</v>
      </c>
      <c r="K106" s="148">
        <v>8</v>
      </c>
      <c r="L106" s="148">
        <v>0</v>
      </c>
      <c r="M106" s="148">
        <v>0</v>
      </c>
      <c r="N106" s="148">
        <v>0</v>
      </c>
      <c r="O106" s="148"/>
      <c r="P106" s="148"/>
      <c r="Q106" s="81">
        <f t="shared" si="17"/>
        <v>51</v>
      </c>
      <c r="R106" s="148">
        <v>10</v>
      </c>
      <c r="S106" s="148">
        <v>15</v>
      </c>
      <c r="T106" s="148">
        <v>20</v>
      </c>
      <c r="U106" s="148">
        <v>12</v>
      </c>
      <c r="V106" s="148">
        <v>15</v>
      </c>
      <c r="W106" s="148">
        <v>13</v>
      </c>
      <c r="X106" s="148">
        <v>11</v>
      </c>
      <c r="Y106" s="148"/>
      <c r="Z106" s="148">
        <v>0</v>
      </c>
      <c r="AA106" s="148">
        <v>0</v>
      </c>
      <c r="AB106" s="148"/>
      <c r="AC106" s="148"/>
      <c r="AD106" s="81">
        <f t="shared" si="12"/>
        <v>96</v>
      </c>
    </row>
    <row r="107" spans="1:31" x14ac:dyDescent="0.25">
      <c r="A107" s="118" t="s">
        <v>110</v>
      </c>
      <c r="B107" s="118" t="s">
        <v>114</v>
      </c>
      <c r="C107" s="119"/>
      <c r="D107" s="119"/>
      <c r="E107" s="148">
        <v>6</v>
      </c>
      <c r="F107" s="148">
        <v>2</v>
      </c>
      <c r="G107" s="148">
        <v>2</v>
      </c>
      <c r="H107" s="148">
        <v>4</v>
      </c>
      <c r="I107" s="148">
        <v>5</v>
      </c>
      <c r="J107" s="148">
        <v>3</v>
      </c>
      <c r="K107" s="148">
        <v>1</v>
      </c>
      <c r="L107" s="148">
        <v>7</v>
      </c>
      <c r="M107" s="148">
        <v>2</v>
      </c>
      <c r="N107" s="148">
        <v>2</v>
      </c>
      <c r="O107" s="148"/>
      <c r="P107" s="148"/>
      <c r="Q107" s="81">
        <f t="shared" si="17"/>
        <v>34</v>
      </c>
      <c r="R107" s="148">
        <v>8</v>
      </c>
      <c r="S107" s="148">
        <v>2</v>
      </c>
      <c r="T107" s="148">
        <v>2</v>
      </c>
      <c r="U107" s="148">
        <v>5</v>
      </c>
      <c r="V107" s="148">
        <v>7</v>
      </c>
      <c r="W107" s="148">
        <v>3</v>
      </c>
      <c r="X107" s="148">
        <v>1</v>
      </c>
      <c r="Y107" s="148">
        <v>9</v>
      </c>
      <c r="Z107" s="148">
        <v>5</v>
      </c>
      <c r="AA107" s="148">
        <v>4</v>
      </c>
      <c r="AB107" s="148"/>
      <c r="AC107" s="148"/>
      <c r="AD107" s="81">
        <f t="shared" si="12"/>
        <v>46</v>
      </c>
    </row>
    <row r="108" spans="1:31" x14ac:dyDescent="0.25">
      <c r="A108" s="118" t="s">
        <v>110</v>
      </c>
      <c r="B108" s="118" t="s">
        <v>115</v>
      </c>
      <c r="C108" s="119"/>
      <c r="D108" s="119"/>
      <c r="E108" s="148"/>
      <c r="F108" s="148"/>
      <c r="G108" s="148"/>
      <c r="H108" s="148"/>
      <c r="I108" s="148"/>
      <c r="J108" s="148"/>
      <c r="K108" s="148"/>
      <c r="L108" s="148">
        <v>0</v>
      </c>
      <c r="M108" s="148">
        <v>0</v>
      </c>
      <c r="N108" s="148">
        <v>0</v>
      </c>
      <c r="O108" s="148"/>
      <c r="P108" s="148"/>
      <c r="Q108" s="81">
        <f t="shared" si="17"/>
        <v>0</v>
      </c>
      <c r="R108" s="148"/>
      <c r="S108" s="148"/>
      <c r="T108" s="148"/>
      <c r="U108" s="148"/>
      <c r="V108" s="148"/>
      <c r="W108" s="148"/>
      <c r="X108" s="148"/>
      <c r="Y108" s="148">
        <v>0</v>
      </c>
      <c r="Z108" s="148"/>
      <c r="AA108" s="148">
        <v>0</v>
      </c>
      <c r="AB108" s="148"/>
      <c r="AC108" s="148"/>
      <c r="AD108" s="81">
        <f t="shared" si="12"/>
        <v>0</v>
      </c>
    </row>
    <row r="109" spans="1:31" x14ac:dyDescent="0.25">
      <c r="A109" s="118" t="s">
        <v>110</v>
      </c>
      <c r="B109" s="118" t="s">
        <v>116</v>
      </c>
      <c r="C109" s="119"/>
      <c r="D109" s="119"/>
      <c r="E109" s="148"/>
      <c r="F109" s="148"/>
      <c r="G109" s="148"/>
      <c r="H109" s="148"/>
      <c r="I109" s="148"/>
      <c r="J109" s="148">
        <v>0</v>
      </c>
      <c r="K109" s="148">
        <v>0</v>
      </c>
      <c r="L109" s="148"/>
      <c r="M109" s="148">
        <v>0</v>
      </c>
      <c r="N109" s="148">
        <v>0</v>
      </c>
      <c r="O109" s="148"/>
      <c r="P109" s="148"/>
      <c r="Q109" s="81">
        <f t="shared" si="17"/>
        <v>0</v>
      </c>
      <c r="R109" s="148"/>
      <c r="S109" s="148"/>
      <c r="T109" s="148">
        <v>0</v>
      </c>
      <c r="U109" s="148">
        <v>0</v>
      </c>
      <c r="V109" s="148"/>
      <c r="W109" s="148">
        <v>0</v>
      </c>
      <c r="X109" s="148">
        <v>0</v>
      </c>
      <c r="Y109" s="148">
        <v>0</v>
      </c>
      <c r="Z109" s="148"/>
      <c r="AA109" s="148">
        <v>0</v>
      </c>
      <c r="AB109" s="148"/>
      <c r="AC109" s="148"/>
      <c r="AD109" s="81">
        <f t="shared" si="12"/>
        <v>0</v>
      </c>
    </row>
    <row r="110" spans="1:31" x14ac:dyDescent="0.25">
      <c r="A110" s="118" t="s">
        <v>110</v>
      </c>
      <c r="B110" s="118" t="s">
        <v>117</v>
      </c>
      <c r="C110" s="119"/>
      <c r="D110" s="119"/>
      <c r="E110" s="148">
        <v>1</v>
      </c>
      <c r="F110" s="148"/>
      <c r="G110" s="148"/>
      <c r="H110" s="148"/>
      <c r="I110" s="148"/>
      <c r="J110" s="148"/>
      <c r="K110" s="148">
        <v>0</v>
      </c>
      <c r="L110" s="148">
        <v>0</v>
      </c>
      <c r="M110" s="148">
        <v>0</v>
      </c>
      <c r="N110" s="148"/>
      <c r="O110" s="148"/>
      <c r="P110" s="148"/>
      <c r="Q110" s="81">
        <f t="shared" si="17"/>
        <v>1</v>
      </c>
      <c r="R110" s="148">
        <v>2</v>
      </c>
      <c r="S110" s="148"/>
      <c r="T110" s="148"/>
      <c r="U110" s="148">
        <v>0</v>
      </c>
      <c r="V110" s="148">
        <v>0</v>
      </c>
      <c r="W110" s="148"/>
      <c r="X110" s="148">
        <v>1</v>
      </c>
      <c r="Y110" s="148">
        <v>1</v>
      </c>
      <c r="Z110" s="148">
        <v>1</v>
      </c>
      <c r="AA110" s="148">
        <v>0</v>
      </c>
      <c r="AB110" s="148"/>
      <c r="AC110" s="148"/>
      <c r="AD110" s="81">
        <f t="shared" si="12"/>
        <v>5</v>
      </c>
    </row>
    <row r="111" spans="1:31" x14ac:dyDescent="0.25">
      <c r="A111" s="118" t="s">
        <v>110</v>
      </c>
      <c r="B111" s="118" t="s">
        <v>118</v>
      </c>
      <c r="C111" s="119"/>
      <c r="D111" s="119"/>
      <c r="E111" s="148"/>
      <c r="F111" s="148"/>
      <c r="G111" s="148"/>
      <c r="H111" s="148"/>
      <c r="I111" s="148"/>
      <c r="J111" s="148"/>
      <c r="K111" s="148"/>
      <c r="L111" s="148"/>
      <c r="M111" s="148">
        <v>0</v>
      </c>
      <c r="N111" s="148"/>
      <c r="O111" s="148"/>
      <c r="P111" s="148"/>
      <c r="Q111" s="81">
        <f t="shared" si="17"/>
        <v>0</v>
      </c>
      <c r="R111" s="148"/>
      <c r="S111" s="148"/>
      <c r="T111" s="148"/>
      <c r="U111" s="148"/>
      <c r="V111" s="148"/>
      <c r="W111" s="148"/>
      <c r="X111" s="148"/>
      <c r="Y111" s="148"/>
      <c r="Z111" s="148"/>
      <c r="AA111" s="148"/>
      <c r="AB111" s="148"/>
      <c r="AC111" s="148"/>
      <c r="AD111" s="81">
        <f t="shared" si="12"/>
        <v>0</v>
      </c>
    </row>
    <row r="112" spans="1:31" x14ac:dyDescent="0.25">
      <c r="A112" s="118" t="s">
        <v>110</v>
      </c>
      <c r="B112" s="118" t="s">
        <v>119</v>
      </c>
      <c r="C112" s="119"/>
      <c r="D112" s="119"/>
      <c r="E112" s="148">
        <v>1</v>
      </c>
      <c r="F112" s="148"/>
      <c r="G112" s="148"/>
      <c r="H112" s="148"/>
      <c r="I112" s="148"/>
      <c r="J112" s="148"/>
      <c r="K112" s="148"/>
      <c r="L112" s="148"/>
      <c r="M112" s="148">
        <v>0</v>
      </c>
      <c r="N112" s="148"/>
      <c r="O112" s="148"/>
      <c r="P112" s="148"/>
      <c r="Q112" s="81">
        <f t="shared" si="17"/>
        <v>1</v>
      </c>
      <c r="R112" s="148">
        <v>1</v>
      </c>
      <c r="S112" s="148"/>
      <c r="T112" s="148"/>
      <c r="U112" s="148"/>
      <c r="V112" s="148"/>
      <c r="W112" s="148"/>
      <c r="X112" s="148">
        <v>0</v>
      </c>
      <c r="Y112" s="148">
        <v>0</v>
      </c>
      <c r="Z112" s="148"/>
      <c r="AA112" s="148">
        <v>0</v>
      </c>
      <c r="AB112" s="148"/>
      <c r="AC112" s="148"/>
      <c r="AD112" s="81">
        <f t="shared" si="12"/>
        <v>1</v>
      </c>
    </row>
    <row r="113" spans="1:31" x14ac:dyDescent="0.25">
      <c r="A113" s="118" t="s">
        <v>110</v>
      </c>
      <c r="B113" s="118" t="s">
        <v>120</v>
      </c>
      <c r="C113" s="119"/>
      <c r="D113" s="119"/>
      <c r="E113" s="148"/>
      <c r="F113" s="148"/>
      <c r="G113" s="148"/>
      <c r="H113" s="148"/>
      <c r="I113" s="148">
        <v>0</v>
      </c>
      <c r="J113" s="148"/>
      <c r="K113" s="148">
        <v>1</v>
      </c>
      <c r="L113" s="148">
        <v>0</v>
      </c>
      <c r="M113" s="148">
        <v>0</v>
      </c>
      <c r="N113" s="148"/>
      <c r="O113" s="148"/>
      <c r="P113" s="148"/>
      <c r="Q113" s="81">
        <f t="shared" si="17"/>
        <v>1</v>
      </c>
      <c r="R113" s="148">
        <v>0</v>
      </c>
      <c r="S113" s="148"/>
      <c r="T113" s="148"/>
      <c r="U113" s="148">
        <v>0</v>
      </c>
      <c r="V113" s="148">
        <v>0</v>
      </c>
      <c r="W113" s="148"/>
      <c r="X113" s="148">
        <v>1</v>
      </c>
      <c r="Y113" s="148">
        <v>0</v>
      </c>
      <c r="Z113" s="148">
        <v>1</v>
      </c>
      <c r="AA113" s="148"/>
      <c r="AB113" s="148"/>
      <c r="AC113" s="148"/>
      <c r="AD113" s="81">
        <f t="shared" si="12"/>
        <v>2</v>
      </c>
    </row>
    <row r="114" spans="1:31" x14ac:dyDescent="0.25">
      <c r="A114" s="118" t="s">
        <v>110</v>
      </c>
      <c r="B114" s="118" t="s">
        <v>121</v>
      </c>
      <c r="C114" s="119"/>
      <c r="D114" s="119"/>
      <c r="E114" s="148"/>
      <c r="F114" s="148"/>
      <c r="G114" s="148"/>
      <c r="H114" s="148"/>
      <c r="I114" s="148">
        <v>1</v>
      </c>
      <c r="J114" s="148"/>
      <c r="K114" s="148"/>
      <c r="L114" s="148"/>
      <c r="M114" s="148">
        <v>0</v>
      </c>
      <c r="N114" s="148"/>
      <c r="O114" s="148"/>
      <c r="P114" s="148"/>
      <c r="Q114" s="81">
        <f t="shared" si="17"/>
        <v>1</v>
      </c>
      <c r="R114" s="148"/>
      <c r="S114" s="148"/>
      <c r="T114" s="148"/>
      <c r="U114" s="148"/>
      <c r="V114" s="148">
        <v>1</v>
      </c>
      <c r="W114" s="148"/>
      <c r="X114" s="148">
        <v>0</v>
      </c>
      <c r="Y114" s="148"/>
      <c r="Z114" s="148">
        <v>0</v>
      </c>
      <c r="AA114" s="148"/>
      <c r="AB114" s="148"/>
      <c r="AC114" s="148"/>
      <c r="AD114" s="81">
        <f t="shared" si="12"/>
        <v>1</v>
      </c>
    </row>
    <row r="115" spans="1:31" x14ac:dyDescent="0.25">
      <c r="A115" s="118" t="s">
        <v>110</v>
      </c>
      <c r="B115" s="118" t="s">
        <v>122</v>
      </c>
      <c r="C115" s="119"/>
      <c r="D115" s="119"/>
      <c r="E115" s="148"/>
      <c r="F115" s="148"/>
      <c r="G115" s="148">
        <v>0</v>
      </c>
      <c r="H115" s="148">
        <v>1</v>
      </c>
      <c r="I115" s="148"/>
      <c r="J115" s="148">
        <v>0</v>
      </c>
      <c r="K115" s="148">
        <v>1</v>
      </c>
      <c r="L115" s="148">
        <v>1</v>
      </c>
      <c r="M115" s="148">
        <v>2</v>
      </c>
      <c r="N115" s="148"/>
      <c r="O115" s="148"/>
      <c r="P115" s="148"/>
      <c r="Q115" s="81">
        <f t="shared" si="17"/>
        <v>5</v>
      </c>
      <c r="R115" s="148"/>
      <c r="S115" s="148"/>
      <c r="T115" s="148">
        <v>0</v>
      </c>
      <c r="U115" s="148">
        <v>1</v>
      </c>
      <c r="V115" s="148">
        <v>1</v>
      </c>
      <c r="W115" s="148">
        <v>0</v>
      </c>
      <c r="X115" s="148">
        <v>1</v>
      </c>
      <c r="Y115" s="148">
        <v>1</v>
      </c>
      <c r="Z115" s="148">
        <v>2</v>
      </c>
      <c r="AA115" s="148">
        <v>1</v>
      </c>
      <c r="AB115" s="148"/>
      <c r="AC115" s="148"/>
      <c r="AD115" s="81">
        <f t="shared" si="12"/>
        <v>7</v>
      </c>
    </row>
    <row r="116" spans="1:31" x14ac:dyDescent="0.25">
      <c r="A116" s="118" t="s">
        <v>110</v>
      </c>
      <c r="B116" s="118" t="s">
        <v>123</v>
      </c>
      <c r="C116" s="119"/>
      <c r="D116" s="119"/>
      <c r="E116" s="148"/>
      <c r="F116" s="148"/>
      <c r="G116" s="148">
        <v>2</v>
      </c>
      <c r="H116" s="148"/>
      <c r="I116" s="148">
        <v>1</v>
      </c>
      <c r="J116" s="148">
        <v>0</v>
      </c>
      <c r="K116" s="148">
        <v>0</v>
      </c>
      <c r="L116" s="148">
        <v>0</v>
      </c>
      <c r="M116" s="148">
        <v>0</v>
      </c>
      <c r="N116" s="148">
        <v>0</v>
      </c>
      <c r="O116" s="148"/>
      <c r="P116" s="148"/>
      <c r="Q116" s="81">
        <f t="shared" si="17"/>
        <v>3</v>
      </c>
      <c r="R116" s="148">
        <v>0</v>
      </c>
      <c r="S116" s="148"/>
      <c r="T116" s="148">
        <v>2</v>
      </c>
      <c r="U116" s="148"/>
      <c r="V116" s="148">
        <v>1</v>
      </c>
      <c r="W116" s="148">
        <v>0</v>
      </c>
      <c r="X116" s="148">
        <v>0</v>
      </c>
      <c r="Y116" s="148">
        <v>0</v>
      </c>
      <c r="Z116" s="148">
        <v>0</v>
      </c>
      <c r="AA116" s="148">
        <v>1</v>
      </c>
      <c r="AB116" s="148"/>
      <c r="AC116" s="148"/>
      <c r="AD116" s="81">
        <f t="shared" si="12"/>
        <v>4</v>
      </c>
    </row>
    <row r="117" spans="1:31" x14ac:dyDescent="0.25">
      <c r="A117" s="118" t="s">
        <v>110</v>
      </c>
      <c r="B117" s="118" t="s">
        <v>124</v>
      </c>
      <c r="C117" s="119"/>
      <c r="D117" s="119"/>
      <c r="E117" s="148">
        <v>5</v>
      </c>
      <c r="F117" s="148">
        <v>6</v>
      </c>
      <c r="G117" s="148">
        <v>4</v>
      </c>
      <c r="H117" s="148">
        <v>4</v>
      </c>
      <c r="I117" s="148">
        <v>2</v>
      </c>
      <c r="J117" s="148">
        <v>1</v>
      </c>
      <c r="K117" s="148">
        <v>1</v>
      </c>
      <c r="L117" s="148">
        <v>0</v>
      </c>
      <c r="M117" s="148">
        <v>2</v>
      </c>
      <c r="N117" s="148">
        <v>1</v>
      </c>
      <c r="O117" s="148"/>
      <c r="P117" s="148"/>
      <c r="Q117" s="81">
        <f t="shared" si="17"/>
        <v>26</v>
      </c>
      <c r="R117" s="148">
        <v>7</v>
      </c>
      <c r="S117" s="148">
        <v>6</v>
      </c>
      <c r="T117" s="148">
        <v>4</v>
      </c>
      <c r="U117" s="148">
        <v>8</v>
      </c>
      <c r="V117" s="148">
        <v>4</v>
      </c>
      <c r="W117" s="148">
        <v>4</v>
      </c>
      <c r="X117" s="148">
        <v>3</v>
      </c>
      <c r="Y117" s="148">
        <v>1</v>
      </c>
      <c r="Z117" s="148">
        <v>4</v>
      </c>
      <c r="AA117" s="148">
        <v>3</v>
      </c>
      <c r="AB117" s="148"/>
      <c r="AC117" s="148"/>
      <c r="AD117" s="81">
        <f>SUM(R117:AC117)</f>
        <v>44</v>
      </c>
    </row>
    <row r="118" spans="1:31" x14ac:dyDescent="0.25">
      <c r="A118" s="118" t="s">
        <v>110</v>
      </c>
      <c r="B118" s="118" t="s">
        <v>125</v>
      </c>
      <c r="C118" s="119"/>
      <c r="D118" s="119"/>
      <c r="E118" s="148">
        <v>0</v>
      </c>
      <c r="F118" s="148">
        <v>0</v>
      </c>
      <c r="G118" s="148">
        <v>0</v>
      </c>
      <c r="H118" s="148">
        <v>0</v>
      </c>
      <c r="I118" s="148">
        <v>2</v>
      </c>
      <c r="J118" s="148">
        <v>3</v>
      </c>
      <c r="K118" s="148">
        <v>5</v>
      </c>
      <c r="L118" s="148">
        <v>4</v>
      </c>
      <c r="M118" s="148">
        <v>0</v>
      </c>
      <c r="N118" s="148">
        <v>1</v>
      </c>
      <c r="O118" s="148"/>
      <c r="P118" s="148"/>
      <c r="Q118" s="81">
        <f t="shared" si="17"/>
        <v>15</v>
      </c>
      <c r="R118" s="148"/>
      <c r="S118" s="148"/>
      <c r="T118" s="148"/>
      <c r="U118" s="148"/>
      <c r="V118" s="148">
        <v>7</v>
      </c>
      <c r="W118" s="148">
        <v>4</v>
      </c>
      <c r="X118" s="148">
        <v>6</v>
      </c>
      <c r="Y118" s="148">
        <v>4</v>
      </c>
      <c r="Z118" s="148">
        <v>1</v>
      </c>
      <c r="AA118" s="148">
        <v>1</v>
      </c>
      <c r="AB118" s="148"/>
      <c r="AC118" s="148"/>
      <c r="AD118" s="81">
        <f>SUM(R118:AC118)</f>
        <v>23</v>
      </c>
    </row>
    <row r="119" spans="1:31" x14ac:dyDescent="0.25">
      <c r="A119" s="118" t="s">
        <v>110</v>
      </c>
      <c r="B119" s="118" t="s">
        <v>126</v>
      </c>
      <c r="C119" s="119"/>
      <c r="D119" s="119"/>
      <c r="E119" s="148">
        <v>4</v>
      </c>
      <c r="F119" s="148">
        <v>1</v>
      </c>
      <c r="G119" s="148">
        <v>2</v>
      </c>
      <c r="H119" s="148">
        <v>2</v>
      </c>
      <c r="I119" s="148">
        <v>1</v>
      </c>
      <c r="J119" s="148">
        <v>2</v>
      </c>
      <c r="K119" s="148">
        <v>1</v>
      </c>
      <c r="L119" s="148">
        <v>0</v>
      </c>
      <c r="M119" s="148">
        <v>0</v>
      </c>
      <c r="N119" s="148">
        <v>1</v>
      </c>
      <c r="O119" s="148"/>
      <c r="P119" s="148"/>
      <c r="Q119" s="81">
        <f t="shared" si="17"/>
        <v>14</v>
      </c>
      <c r="R119" s="148">
        <v>4</v>
      </c>
      <c r="S119" s="148">
        <v>1</v>
      </c>
      <c r="T119" s="148">
        <v>3</v>
      </c>
      <c r="U119" s="148">
        <v>4</v>
      </c>
      <c r="V119" s="148">
        <v>1</v>
      </c>
      <c r="W119" s="148">
        <v>5</v>
      </c>
      <c r="X119" s="148">
        <v>1</v>
      </c>
      <c r="Y119" s="148">
        <v>1</v>
      </c>
      <c r="Z119" s="148">
        <v>1</v>
      </c>
      <c r="AA119" s="148">
        <v>1</v>
      </c>
      <c r="AB119" s="148"/>
      <c r="AC119" s="148"/>
      <c r="AD119" s="81">
        <f>SUM(R119:AC119)</f>
        <v>22</v>
      </c>
    </row>
    <row r="120" spans="1:31" x14ac:dyDescent="0.25">
      <c r="A120" s="118" t="s">
        <v>110</v>
      </c>
      <c r="B120" s="118" t="s">
        <v>127</v>
      </c>
      <c r="C120" s="119"/>
      <c r="D120" s="119"/>
      <c r="E120" s="148">
        <v>1</v>
      </c>
      <c r="F120" s="148">
        <v>1</v>
      </c>
      <c r="G120" s="148"/>
      <c r="H120" s="148"/>
      <c r="I120" s="148"/>
      <c r="J120" s="148"/>
      <c r="K120" s="148"/>
      <c r="L120" s="148">
        <v>0</v>
      </c>
      <c r="M120" s="148">
        <v>2</v>
      </c>
      <c r="N120" s="148">
        <v>1</v>
      </c>
      <c r="O120" s="148"/>
      <c r="P120" s="148"/>
      <c r="Q120" s="81">
        <f t="shared" si="17"/>
        <v>5</v>
      </c>
      <c r="R120" s="148">
        <v>1</v>
      </c>
      <c r="S120" s="148">
        <v>1</v>
      </c>
      <c r="T120" s="148"/>
      <c r="U120" s="148">
        <v>0</v>
      </c>
      <c r="V120" s="148"/>
      <c r="W120" s="148"/>
      <c r="X120" s="148"/>
      <c r="Y120" s="148">
        <v>0</v>
      </c>
      <c r="Z120" s="148">
        <v>2</v>
      </c>
      <c r="AA120" s="148">
        <v>1</v>
      </c>
      <c r="AB120" s="148"/>
      <c r="AC120" s="148"/>
      <c r="AD120" s="81">
        <f>SUM(R120:AC120)</f>
        <v>5</v>
      </c>
    </row>
    <row r="121" spans="1:31" ht="15.75" thickBot="1" x14ac:dyDescent="0.3">
      <c r="A121" s="164" t="s">
        <v>110</v>
      </c>
      <c r="B121" s="164" t="s">
        <v>225</v>
      </c>
      <c r="C121" s="152"/>
      <c r="D121" s="152"/>
      <c r="E121" s="153">
        <v>8</v>
      </c>
      <c r="F121" s="153">
        <v>11</v>
      </c>
      <c r="G121" s="153">
        <v>3</v>
      </c>
      <c r="H121" s="153">
        <v>8</v>
      </c>
      <c r="I121" s="153">
        <v>12</v>
      </c>
      <c r="J121" s="153">
        <v>6</v>
      </c>
      <c r="K121" s="153">
        <v>7</v>
      </c>
      <c r="L121" s="153">
        <v>7</v>
      </c>
      <c r="M121" s="153">
        <v>7</v>
      </c>
      <c r="N121" s="153">
        <v>7</v>
      </c>
      <c r="O121" s="153"/>
      <c r="P121" s="153"/>
      <c r="Q121" s="92">
        <f t="shared" si="17"/>
        <v>76</v>
      </c>
      <c r="R121" s="153">
        <v>11</v>
      </c>
      <c r="S121" s="153">
        <v>17</v>
      </c>
      <c r="T121" s="153">
        <v>7</v>
      </c>
      <c r="U121" s="153">
        <v>14</v>
      </c>
      <c r="V121" s="153">
        <v>18</v>
      </c>
      <c r="W121" s="153">
        <v>8</v>
      </c>
      <c r="X121" s="153">
        <v>14</v>
      </c>
      <c r="Y121" s="390">
        <v>10</v>
      </c>
      <c r="Z121" s="153">
        <v>17</v>
      </c>
      <c r="AA121" s="153">
        <v>15</v>
      </c>
      <c r="AB121" s="153"/>
      <c r="AC121" s="153"/>
      <c r="AD121" s="92">
        <f>SUM(R121:AC121)</f>
        <v>131</v>
      </c>
    </row>
    <row r="122" spans="1:31" ht="15.75" thickBot="1" x14ac:dyDescent="0.3">
      <c r="A122" s="415" t="s">
        <v>210</v>
      </c>
      <c r="B122" s="416"/>
      <c r="C122" s="161">
        <f>D122/Metas!N14</f>
        <v>1.00222113873991</v>
      </c>
      <c r="D122" s="162">
        <f>Q122/AD122</f>
        <v>0.6313993174061433</v>
      </c>
      <c r="E122" s="168">
        <f>SUM(E104:E121)</f>
        <v>48</v>
      </c>
      <c r="F122" s="168">
        <f t="shared" ref="F122:AD122" si="18">SUM(F104:F121)</f>
        <v>45</v>
      </c>
      <c r="G122" s="168">
        <f t="shared" si="18"/>
        <v>25</v>
      </c>
      <c r="H122" s="168">
        <f t="shared" si="18"/>
        <v>38</v>
      </c>
      <c r="I122" s="168">
        <f t="shared" si="18"/>
        <v>53</v>
      </c>
      <c r="J122" s="168">
        <f t="shared" si="18"/>
        <v>35</v>
      </c>
      <c r="K122" s="168">
        <f t="shared" si="18"/>
        <v>42</v>
      </c>
      <c r="L122" s="168">
        <f t="shared" si="18"/>
        <v>28</v>
      </c>
      <c r="M122" s="168">
        <f t="shared" si="18"/>
        <v>25</v>
      </c>
      <c r="N122" s="168">
        <f t="shared" si="18"/>
        <v>31</v>
      </c>
      <c r="O122" s="168">
        <f t="shared" si="18"/>
        <v>0</v>
      </c>
      <c r="P122" s="168">
        <f t="shared" si="18"/>
        <v>0</v>
      </c>
      <c r="Q122" s="168">
        <f t="shared" si="18"/>
        <v>370</v>
      </c>
      <c r="R122" s="168">
        <f t="shared" si="18"/>
        <v>68</v>
      </c>
      <c r="S122" s="168">
        <f t="shared" si="18"/>
        <v>63</v>
      </c>
      <c r="T122" s="168">
        <f t="shared" si="18"/>
        <v>58</v>
      </c>
      <c r="U122" s="168">
        <f t="shared" si="18"/>
        <v>63</v>
      </c>
      <c r="V122" s="168">
        <f t="shared" si="18"/>
        <v>80</v>
      </c>
      <c r="W122" s="168">
        <f t="shared" si="18"/>
        <v>53</v>
      </c>
      <c r="X122" s="168">
        <f t="shared" si="18"/>
        <v>58</v>
      </c>
      <c r="Y122" s="168">
        <f t="shared" si="18"/>
        <v>42</v>
      </c>
      <c r="Z122" s="168">
        <f t="shared" si="18"/>
        <v>48</v>
      </c>
      <c r="AA122" s="168">
        <f t="shared" si="18"/>
        <v>53</v>
      </c>
      <c r="AB122" s="168">
        <f t="shared" si="18"/>
        <v>0</v>
      </c>
      <c r="AC122" s="168">
        <f t="shared" si="18"/>
        <v>0</v>
      </c>
      <c r="AD122" s="241">
        <f t="shared" si="18"/>
        <v>586</v>
      </c>
      <c r="AE122" s="3"/>
    </row>
    <row r="123" spans="1:31" x14ac:dyDescent="0.25">
      <c r="A123" s="155" t="s">
        <v>128</v>
      </c>
      <c r="B123" s="155" t="s">
        <v>129</v>
      </c>
      <c r="C123" s="156"/>
      <c r="D123" s="156"/>
      <c r="E123" s="158"/>
      <c r="F123" s="158"/>
      <c r="G123" s="158"/>
      <c r="H123" s="158"/>
      <c r="I123" s="158"/>
      <c r="J123" s="158"/>
      <c r="K123" s="158"/>
      <c r="L123" s="158"/>
      <c r="M123" s="158"/>
      <c r="N123" s="158"/>
      <c r="O123" s="158"/>
      <c r="P123" s="158"/>
      <c r="Q123" s="96">
        <f t="shared" ref="Q123:Q160" si="19">SUM(E123:P123)</f>
        <v>0</v>
      </c>
      <c r="R123" s="158"/>
      <c r="S123" s="158"/>
      <c r="T123" s="158"/>
      <c r="U123" s="158"/>
      <c r="V123" s="158"/>
      <c r="W123" s="158"/>
      <c r="X123" s="158"/>
      <c r="Y123" s="158"/>
      <c r="Z123" s="158">
        <v>0</v>
      </c>
      <c r="AA123" s="158"/>
      <c r="AB123" s="158"/>
      <c r="AC123" s="158"/>
      <c r="AD123" s="96">
        <f t="shared" si="12"/>
        <v>0</v>
      </c>
    </row>
    <row r="124" spans="1:31" x14ac:dyDescent="0.25">
      <c r="A124" s="118" t="s">
        <v>128</v>
      </c>
      <c r="B124" s="118" t="s">
        <v>130</v>
      </c>
      <c r="C124" s="119"/>
      <c r="D124" s="119"/>
      <c r="E124" s="148">
        <v>2</v>
      </c>
      <c r="F124" s="148"/>
      <c r="G124" s="148"/>
      <c r="H124" s="148"/>
      <c r="I124" s="148"/>
      <c r="J124" s="148"/>
      <c r="K124" s="148"/>
      <c r="L124" s="148"/>
      <c r="M124" s="148">
        <v>1</v>
      </c>
      <c r="N124" s="148"/>
      <c r="O124" s="148"/>
      <c r="P124" s="148"/>
      <c r="Q124" s="81">
        <f t="shared" si="19"/>
        <v>3</v>
      </c>
      <c r="R124" s="148">
        <v>2</v>
      </c>
      <c r="S124" s="148"/>
      <c r="T124" s="148"/>
      <c r="U124" s="148"/>
      <c r="V124" s="148"/>
      <c r="W124" s="148"/>
      <c r="X124" s="148"/>
      <c r="Y124" s="148"/>
      <c r="Z124" s="148">
        <v>0</v>
      </c>
      <c r="AA124" s="148"/>
      <c r="AB124" s="148"/>
      <c r="AC124" s="148"/>
      <c r="AD124" s="81">
        <f t="shared" si="12"/>
        <v>2</v>
      </c>
    </row>
    <row r="125" spans="1:31" x14ac:dyDescent="0.25">
      <c r="A125" s="118" t="s">
        <v>128</v>
      </c>
      <c r="B125" s="118" t="s">
        <v>131</v>
      </c>
      <c r="C125" s="119"/>
      <c r="D125" s="119"/>
      <c r="E125" s="148"/>
      <c r="F125" s="148"/>
      <c r="G125" s="148"/>
      <c r="H125" s="148"/>
      <c r="I125" s="148"/>
      <c r="J125" s="148"/>
      <c r="K125" s="148"/>
      <c r="L125" s="148"/>
      <c r="M125" s="148"/>
      <c r="N125" s="148"/>
      <c r="O125" s="148"/>
      <c r="P125" s="148"/>
      <c r="Q125" s="81">
        <f t="shared" si="19"/>
        <v>0</v>
      </c>
      <c r="R125" s="148"/>
      <c r="S125" s="148"/>
      <c r="T125" s="148"/>
      <c r="U125" s="148"/>
      <c r="V125" s="148"/>
      <c r="W125" s="148"/>
      <c r="X125" s="148"/>
      <c r="Y125" s="148"/>
      <c r="Z125" s="148"/>
      <c r="AA125" s="148"/>
      <c r="AB125" s="148"/>
      <c r="AC125" s="148"/>
      <c r="AD125" s="81">
        <f t="shared" si="12"/>
        <v>0</v>
      </c>
    </row>
    <row r="126" spans="1:31" x14ac:dyDescent="0.25">
      <c r="A126" s="118" t="s">
        <v>128</v>
      </c>
      <c r="B126" s="118" t="s">
        <v>132</v>
      </c>
      <c r="C126" s="119"/>
      <c r="D126" s="119"/>
      <c r="E126" s="148"/>
      <c r="F126" s="148"/>
      <c r="G126" s="148"/>
      <c r="H126" s="148"/>
      <c r="I126" s="148"/>
      <c r="J126" s="148"/>
      <c r="K126" s="148"/>
      <c r="L126" s="148"/>
      <c r="M126" s="148"/>
      <c r="N126" s="148"/>
      <c r="O126" s="148"/>
      <c r="P126" s="148"/>
      <c r="Q126" s="81">
        <f t="shared" si="19"/>
        <v>0</v>
      </c>
      <c r="R126" s="148"/>
      <c r="S126" s="148"/>
      <c r="T126" s="148"/>
      <c r="U126" s="148"/>
      <c r="V126" s="148"/>
      <c r="W126" s="148"/>
      <c r="X126" s="148"/>
      <c r="Y126" s="148"/>
      <c r="Z126" s="148"/>
      <c r="AA126" s="148"/>
      <c r="AB126" s="148"/>
      <c r="AC126" s="148"/>
      <c r="AD126" s="81">
        <f t="shared" si="12"/>
        <v>0</v>
      </c>
    </row>
    <row r="127" spans="1:31" x14ac:dyDescent="0.25">
      <c r="A127" s="118" t="s">
        <v>128</v>
      </c>
      <c r="B127" s="118" t="s">
        <v>133</v>
      </c>
      <c r="C127" s="119"/>
      <c r="D127" s="119"/>
      <c r="E127" s="148"/>
      <c r="F127" s="148"/>
      <c r="G127" s="148">
        <v>1</v>
      </c>
      <c r="H127" s="148"/>
      <c r="I127" s="148"/>
      <c r="J127" s="148"/>
      <c r="K127" s="148"/>
      <c r="L127" s="148"/>
      <c r="M127" s="148">
        <v>0</v>
      </c>
      <c r="N127" s="148"/>
      <c r="O127" s="148"/>
      <c r="P127" s="148"/>
      <c r="Q127" s="81">
        <f t="shared" si="19"/>
        <v>1</v>
      </c>
      <c r="R127" s="148"/>
      <c r="S127" s="148"/>
      <c r="T127" s="148">
        <v>1</v>
      </c>
      <c r="U127" s="148"/>
      <c r="V127" s="148">
        <v>1</v>
      </c>
      <c r="W127" s="148"/>
      <c r="X127" s="148"/>
      <c r="Y127" s="148"/>
      <c r="Z127" s="148">
        <v>0</v>
      </c>
      <c r="AA127" s="148"/>
      <c r="AB127" s="148"/>
      <c r="AC127" s="148"/>
      <c r="AD127" s="81">
        <f t="shared" si="12"/>
        <v>2</v>
      </c>
    </row>
    <row r="128" spans="1:31" x14ac:dyDescent="0.25">
      <c r="A128" s="118" t="s">
        <v>128</v>
      </c>
      <c r="B128" s="118" t="s">
        <v>134</v>
      </c>
      <c r="C128" s="119"/>
      <c r="D128" s="119"/>
      <c r="E128" s="148"/>
      <c r="F128" s="148"/>
      <c r="G128" s="148"/>
      <c r="H128" s="148"/>
      <c r="I128" s="148"/>
      <c r="J128" s="148"/>
      <c r="K128" s="148"/>
      <c r="L128" s="148"/>
      <c r="M128" s="148">
        <v>0</v>
      </c>
      <c r="N128" s="148"/>
      <c r="O128" s="148"/>
      <c r="P128" s="148"/>
      <c r="Q128" s="81">
        <f t="shared" si="19"/>
        <v>0</v>
      </c>
      <c r="R128" s="148"/>
      <c r="S128" s="148"/>
      <c r="T128" s="148"/>
      <c r="U128" s="148"/>
      <c r="V128" s="148"/>
      <c r="W128" s="148"/>
      <c r="X128" s="148"/>
      <c r="Y128" s="148"/>
      <c r="Z128" s="148"/>
      <c r="AA128" s="148"/>
      <c r="AB128" s="148"/>
      <c r="AC128" s="148"/>
      <c r="AD128" s="81">
        <f t="shared" si="12"/>
        <v>0</v>
      </c>
    </row>
    <row r="129" spans="1:31" x14ac:dyDescent="0.25">
      <c r="A129" s="118" t="s">
        <v>128</v>
      </c>
      <c r="B129" s="118" t="s">
        <v>135</v>
      </c>
      <c r="C129" s="119"/>
      <c r="D129" s="119"/>
      <c r="E129" s="148"/>
      <c r="F129" s="148"/>
      <c r="G129" s="148"/>
      <c r="H129" s="148"/>
      <c r="I129" s="148"/>
      <c r="J129" s="148"/>
      <c r="K129" s="148"/>
      <c r="L129" s="148"/>
      <c r="M129" s="148">
        <v>1</v>
      </c>
      <c r="N129" s="148"/>
      <c r="O129" s="148"/>
      <c r="P129" s="148"/>
      <c r="Q129" s="81">
        <f t="shared" si="19"/>
        <v>1</v>
      </c>
      <c r="R129" s="148"/>
      <c r="S129" s="148"/>
      <c r="T129" s="148"/>
      <c r="U129" s="148"/>
      <c r="V129" s="148"/>
      <c r="W129" s="148"/>
      <c r="X129" s="148"/>
      <c r="Y129" s="148"/>
      <c r="Z129" s="148">
        <v>1</v>
      </c>
      <c r="AA129" s="148"/>
      <c r="AB129" s="148"/>
      <c r="AC129" s="148"/>
      <c r="AD129" s="81">
        <f t="shared" si="12"/>
        <v>1</v>
      </c>
    </row>
    <row r="130" spans="1:31" x14ac:dyDescent="0.25">
      <c r="A130" s="118" t="s">
        <v>128</v>
      </c>
      <c r="B130" s="118" t="s">
        <v>136</v>
      </c>
      <c r="C130" s="119"/>
      <c r="D130" s="119"/>
      <c r="E130" s="148">
        <v>1</v>
      </c>
      <c r="F130" s="148"/>
      <c r="G130" s="148"/>
      <c r="H130" s="148"/>
      <c r="I130" s="148"/>
      <c r="J130" s="148"/>
      <c r="K130" s="148"/>
      <c r="L130" s="148"/>
      <c r="M130" s="148">
        <v>0</v>
      </c>
      <c r="N130" s="148">
        <v>1</v>
      </c>
      <c r="O130" s="148"/>
      <c r="P130" s="148"/>
      <c r="Q130" s="81">
        <f t="shared" si="19"/>
        <v>2</v>
      </c>
      <c r="R130" s="148">
        <v>1</v>
      </c>
      <c r="S130" s="148"/>
      <c r="T130" s="148">
        <v>2</v>
      </c>
      <c r="U130" s="148"/>
      <c r="V130" s="148">
        <v>1</v>
      </c>
      <c r="W130" s="148"/>
      <c r="X130" s="148"/>
      <c r="Y130" s="148"/>
      <c r="Z130" s="148">
        <v>0</v>
      </c>
      <c r="AA130" s="148">
        <v>1</v>
      </c>
      <c r="AB130" s="148"/>
      <c r="AC130" s="148"/>
      <c r="AD130" s="81">
        <f t="shared" si="12"/>
        <v>5</v>
      </c>
    </row>
    <row r="131" spans="1:31" x14ac:dyDescent="0.25">
      <c r="A131" s="118" t="s">
        <v>128</v>
      </c>
      <c r="B131" s="118" t="s">
        <v>137</v>
      </c>
      <c r="C131" s="119"/>
      <c r="D131" s="119"/>
      <c r="E131" s="148">
        <v>1</v>
      </c>
      <c r="F131" s="148"/>
      <c r="G131" s="148"/>
      <c r="H131" s="148"/>
      <c r="I131" s="148"/>
      <c r="J131" s="148"/>
      <c r="K131" s="148"/>
      <c r="L131" s="148"/>
      <c r="M131" s="148">
        <v>0</v>
      </c>
      <c r="N131" s="148"/>
      <c r="O131" s="148"/>
      <c r="P131" s="148"/>
      <c r="Q131" s="81">
        <f t="shared" si="19"/>
        <v>1</v>
      </c>
      <c r="R131" s="148">
        <v>1</v>
      </c>
      <c r="S131" s="148"/>
      <c r="T131" s="148"/>
      <c r="U131" s="148"/>
      <c r="V131" s="148"/>
      <c r="W131" s="148"/>
      <c r="X131" s="148"/>
      <c r="Y131" s="148"/>
      <c r="Z131" s="148"/>
      <c r="AA131" s="148"/>
      <c r="AB131" s="148"/>
      <c r="AC131" s="148"/>
      <c r="AD131" s="81">
        <f t="shared" si="12"/>
        <v>1</v>
      </c>
    </row>
    <row r="132" spans="1:31" x14ac:dyDescent="0.25">
      <c r="A132" s="118" t="s">
        <v>128</v>
      </c>
      <c r="B132" s="118" t="s">
        <v>138</v>
      </c>
      <c r="C132" s="119"/>
      <c r="D132" s="119"/>
      <c r="E132" s="148"/>
      <c r="F132" s="148"/>
      <c r="G132" s="148"/>
      <c r="H132" s="148"/>
      <c r="I132" s="148"/>
      <c r="J132" s="148"/>
      <c r="K132" s="148"/>
      <c r="L132" s="148"/>
      <c r="M132" s="148">
        <v>0</v>
      </c>
      <c r="N132" s="148">
        <v>2</v>
      </c>
      <c r="O132" s="148"/>
      <c r="P132" s="148"/>
      <c r="Q132" s="81">
        <f t="shared" si="19"/>
        <v>2</v>
      </c>
      <c r="R132" s="148"/>
      <c r="S132" s="148"/>
      <c r="T132" s="148"/>
      <c r="U132" s="148"/>
      <c r="V132" s="148"/>
      <c r="W132" s="148">
        <v>1</v>
      </c>
      <c r="X132" s="148"/>
      <c r="Y132" s="148"/>
      <c r="Z132" s="148">
        <v>0</v>
      </c>
      <c r="AA132" s="148">
        <v>2</v>
      </c>
      <c r="AB132" s="148"/>
      <c r="AC132" s="148"/>
      <c r="AD132" s="81">
        <f t="shared" si="12"/>
        <v>3</v>
      </c>
    </row>
    <row r="133" spans="1:31" x14ac:dyDescent="0.25">
      <c r="A133" s="118" t="s">
        <v>128</v>
      </c>
      <c r="B133" s="118" t="s">
        <v>139</v>
      </c>
      <c r="C133" s="119"/>
      <c r="D133" s="119"/>
      <c r="E133" s="148">
        <v>1</v>
      </c>
      <c r="F133" s="148"/>
      <c r="G133" s="148"/>
      <c r="H133" s="148"/>
      <c r="I133" s="148"/>
      <c r="J133" s="148"/>
      <c r="K133" s="148"/>
      <c r="L133" s="148"/>
      <c r="M133" s="148">
        <v>0</v>
      </c>
      <c r="N133" s="148"/>
      <c r="O133" s="148"/>
      <c r="P133" s="148"/>
      <c r="Q133" s="81">
        <f t="shared" si="19"/>
        <v>1</v>
      </c>
      <c r="R133" s="148">
        <v>1</v>
      </c>
      <c r="S133" s="148"/>
      <c r="T133" s="148"/>
      <c r="U133" s="148"/>
      <c r="V133" s="148"/>
      <c r="W133" s="148"/>
      <c r="X133" s="148"/>
      <c r="Y133" s="148"/>
      <c r="Z133" s="148"/>
      <c r="AA133" s="148"/>
      <c r="AB133" s="148"/>
      <c r="AC133" s="148"/>
      <c r="AD133" s="81">
        <f t="shared" si="12"/>
        <v>1</v>
      </c>
    </row>
    <row r="134" spans="1:31" ht="15.75" thickBot="1" x14ac:dyDescent="0.3">
      <c r="A134" s="164" t="s">
        <v>128</v>
      </c>
      <c r="B134" s="164" t="s">
        <v>140</v>
      </c>
      <c r="C134" s="152"/>
      <c r="D134" s="152"/>
      <c r="E134" s="153"/>
      <c r="F134" s="153">
        <v>1</v>
      </c>
      <c r="G134" s="153">
        <v>1</v>
      </c>
      <c r="H134" s="153">
        <v>1</v>
      </c>
      <c r="I134" s="153"/>
      <c r="J134" s="153"/>
      <c r="K134" s="153"/>
      <c r="L134" s="153"/>
      <c r="M134" s="153">
        <v>0</v>
      </c>
      <c r="N134" s="153"/>
      <c r="O134" s="153"/>
      <c r="P134" s="153"/>
      <c r="Q134" s="92">
        <f t="shared" si="19"/>
        <v>3</v>
      </c>
      <c r="R134" s="153"/>
      <c r="S134" s="153">
        <v>1</v>
      </c>
      <c r="T134" s="153">
        <v>1</v>
      </c>
      <c r="U134" s="153">
        <v>1</v>
      </c>
      <c r="V134" s="153"/>
      <c r="W134" s="153"/>
      <c r="X134" s="153"/>
      <c r="Y134" s="153"/>
      <c r="Z134" s="153"/>
      <c r="AA134" s="153"/>
      <c r="AB134" s="153"/>
      <c r="AC134" s="153"/>
      <c r="AD134" s="92">
        <f t="shared" si="12"/>
        <v>3</v>
      </c>
    </row>
    <row r="135" spans="1:31" ht="15.75" thickBot="1" x14ac:dyDescent="0.3">
      <c r="A135" s="415" t="s">
        <v>211</v>
      </c>
      <c r="B135" s="416"/>
      <c r="C135" s="161">
        <f>D135/Metas!N15</f>
        <v>1.0233918128654971</v>
      </c>
      <c r="D135" s="162">
        <f>Q135/AD135</f>
        <v>0.77777777777777779</v>
      </c>
      <c r="E135" s="168">
        <f>SUM(E123:E134)</f>
        <v>5</v>
      </c>
      <c r="F135" s="168">
        <f>SUM(F123:F134)</f>
        <v>1</v>
      </c>
      <c r="G135" s="168">
        <f>SUM(G123:G134)</f>
        <v>2</v>
      </c>
      <c r="H135" s="168">
        <f>SUM(H123:H134)</f>
        <v>1</v>
      </c>
      <c r="I135" s="168">
        <f t="shared" ref="I135:AA135" si="20">SUM(I123:I134)</f>
        <v>0</v>
      </c>
      <c r="J135" s="168">
        <f t="shared" si="20"/>
        <v>0</v>
      </c>
      <c r="K135" s="168">
        <f t="shared" si="20"/>
        <v>0</v>
      </c>
      <c r="L135" s="168">
        <f t="shared" si="20"/>
        <v>0</v>
      </c>
      <c r="M135" s="168">
        <f t="shared" si="20"/>
        <v>2</v>
      </c>
      <c r="N135" s="168">
        <f t="shared" si="20"/>
        <v>3</v>
      </c>
      <c r="O135" s="168">
        <f t="shared" si="20"/>
        <v>0</v>
      </c>
      <c r="P135" s="168">
        <f>SUM(P123:P134)</f>
        <v>0</v>
      </c>
      <c r="Q135" s="168">
        <f t="shared" si="20"/>
        <v>14</v>
      </c>
      <c r="R135" s="168">
        <f t="shared" si="20"/>
        <v>5</v>
      </c>
      <c r="S135" s="168">
        <f t="shared" si="20"/>
        <v>1</v>
      </c>
      <c r="T135" s="168">
        <f t="shared" si="20"/>
        <v>4</v>
      </c>
      <c r="U135" s="168">
        <f t="shared" si="20"/>
        <v>1</v>
      </c>
      <c r="V135" s="168">
        <f t="shared" si="20"/>
        <v>2</v>
      </c>
      <c r="W135" s="168">
        <f t="shared" si="20"/>
        <v>1</v>
      </c>
      <c r="X135" s="168">
        <f t="shared" si="20"/>
        <v>0</v>
      </c>
      <c r="Y135" s="168">
        <f t="shared" si="20"/>
        <v>0</v>
      </c>
      <c r="Z135" s="168">
        <f t="shared" si="20"/>
        <v>1</v>
      </c>
      <c r="AA135" s="168">
        <f t="shared" si="20"/>
        <v>3</v>
      </c>
      <c r="AB135" s="168">
        <f>SUM(AB123:AB134)</f>
        <v>0</v>
      </c>
      <c r="AC135" s="168">
        <f>SUM(AC123:AC134)</f>
        <v>0</v>
      </c>
      <c r="AD135" s="241">
        <f>SUM(AD123:AD134)</f>
        <v>18</v>
      </c>
      <c r="AE135" s="3"/>
    </row>
    <row r="136" spans="1:31" x14ac:dyDescent="0.25">
      <c r="A136" s="155" t="s">
        <v>141</v>
      </c>
      <c r="B136" s="155" t="s">
        <v>142</v>
      </c>
      <c r="C136" s="156"/>
      <c r="D136" s="156"/>
      <c r="E136" s="158">
        <v>6</v>
      </c>
      <c r="F136" s="158">
        <v>3</v>
      </c>
      <c r="G136" s="158">
        <v>7</v>
      </c>
      <c r="H136" s="158">
        <v>7</v>
      </c>
      <c r="I136" s="158">
        <v>7</v>
      </c>
      <c r="J136" s="158">
        <v>4</v>
      </c>
      <c r="K136" s="158">
        <v>6</v>
      </c>
      <c r="L136" s="158">
        <v>1</v>
      </c>
      <c r="M136" s="158">
        <v>5</v>
      </c>
      <c r="N136" s="158">
        <v>10</v>
      </c>
      <c r="O136" s="158"/>
      <c r="P136" s="158"/>
      <c r="Q136" s="96">
        <f t="shared" si="19"/>
        <v>56</v>
      </c>
      <c r="R136" s="158">
        <v>6</v>
      </c>
      <c r="S136" s="158">
        <v>5</v>
      </c>
      <c r="T136" s="158">
        <v>10</v>
      </c>
      <c r="U136" s="158">
        <v>9</v>
      </c>
      <c r="V136" s="158">
        <v>12</v>
      </c>
      <c r="W136" s="158">
        <v>4</v>
      </c>
      <c r="X136" s="158">
        <v>12</v>
      </c>
      <c r="Y136" s="158">
        <v>3</v>
      </c>
      <c r="Z136" s="158">
        <v>6</v>
      </c>
      <c r="AA136" s="158">
        <v>11</v>
      </c>
      <c r="AB136" s="158"/>
      <c r="AC136" s="158"/>
      <c r="AD136" s="96">
        <f t="shared" si="12"/>
        <v>78</v>
      </c>
    </row>
    <row r="137" spans="1:31" x14ac:dyDescent="0.25">
      <c r="A137" s="118" t="s">
        <v>141</v>
      </c>
      <c r="B137" s="118" t="s">
        <v>143</v>
      </c>
      <c r="C137" s="119"/>
      <c r="D137" s="119"/>
      <c r="E137" s="148">
        <v>1</v>
      </c>
      <c r="F137" s="148">
        <v>0</v>
      </c>
      <c r="G137" s="148">
        <v>1</v>
      </c>
      <c r="H137" s="148">
        <v>0</v>
      </c>
      <c r="I137" s="148">
        <v>5</v>
      </c>
      <c r="J137" s="148">
        <v>2</v>
      </c>
      <c r="K137" s="148">
        <v>2</v>
      </c>
      <c r="L137" s="148">
        <v>1</v>
      </c>
      <c r="M137" s="148">
        <v>2</v>
      </c>
      <c r="N137" s="148">
        <v>2</v>
      </c>
      <c r="O137" s="148"/>
      <c r="P137" s="148"/>
      <c r="Q137" s="81">
        <f t="shared" si="19"/>
        <v>16</v>
      </c>
      <c r="R137" s="148">
        <v>6</v>
      </c>
      <c r="S137" s="148">
        <v>3</v>
      </c>
      <c r="T137" s="148">
        <v>7</v>
      </c>
      <c r="U137" s="148">
        <v>4</v>
      </c>
      <c r="V137" s="148">
        <v>5</v>
      </c>
      <c r="W137" s="148">
        <v>3</v>
      </c>
      <c r="X137" s="148">
        <v>5</v>
      </c>
      <c r="Y137" s="148">
        <v>1</v>
      </c>
      <c r="Z137" s="148">
        <v>2</v>
      </c>
      <c r="AA137" s="148">
        <v>3</v>
      </c>
      <c r="AB137" s="148"/>
      <c r="AC137" s="148"/>
      <c r="AD137" s="81">
        <f t="shared" si="12"/>
        <v>39</v>
      </c>
    </row>
    <row r="138" spans="1:31" x14ac:dyDescent="0.25">
      <c r="A138" s="118" t="s">
        <v>141</v>
      </c>
      <c r="B138" s="118" t="s">
        <v>144</v>
      </c>
      <c r="C138" s="119"/>
      <c r="D138" s="119"/>
      <c r="E138" s="148">
        <v>0</v>
      </c>
      <c r="F138" s="148">
        <v>0</v>
      </c>
      <c r="G138" s="148">
        <v>3</v>
      </c>
      <c r="H138" s="148">
        <v>0</v>
      </c>
      <c r="I138" s="148">
        <v>0</v>
      </c>
      <c r="J138" s="148">
        <v>3</v>
      </c>
      <c r="K138" s="148">
        <v>2</v>
      </c>
      <c r="L138" s="148">
        <v>4</v>
      </c>
      <c r="M138" s="148">
        <v>0</v>
      </c>
      <c r="N138" s="148">
        <v>1</v>
      </c>
      <c r="O138" s="148"/>
      <c r="P138" s="148"/>
      <c r="Q138" s="81">
        <f t="shared" si="19"/>
        <v>13</v>
      </c>
      <c r="R138" s="148">
        <v>1</v>
      </c>
      <c r="S138" s="148">
        <v>3</v>
      </c>
      <c r="T138" s="148">
        <v>3</v>
      </c>
      <c r="U138" s="148">
        <v>0</v>
      </c>
      <c r="V138" s="148">
        <v>0</v>
      </c>
      <c r="W138" s="148">
        <v>3</v>
      </c>
      <c r="X138" s="148">
        <v>3</v>
      </c>
      <c r="Y138" s="148">
        <v>5</v>
      </c>
      <c r="Z138" s="148">
        <v>0</v>
      </c>
      <c r="AA138" s="148">
        <v>1</v>
      </c>
      <c r="AB138" s="148"/>
      <c r="AC138" s="148"/>
      <c r="AD138" s="81">
        <f t="shared" si="12"/>
        <v>19</v>
      </c>
    </row>
    <row r="139" spans="1:31" x14ac:dyDescent="0.25">
      <c r="A139" s="118" t="s">
        <v>141</v>
      </c>
      <c r="B139" s="118" t="s">
        <v>145</v>
      </c>
      <c r="C139" s="119"/>
      <c r="D139" s="119"/>
      <c r="E139" s="148">
        <v>7</v>
      </c>
      <c r="F139" s="148">
        <v>10</v>
      </c>
      <c r="G139" s="148">
        <v>6</v>
      </c>
      <c r="H139" s="148">
        <v>5</v>
      </c>
      <c r="I139" s="148">
        <v>2</v>
      </c>
      <c r="J139" s="148">
        <v>4</v>
      </c>
      <c r="K139" s="148">
        <v>3</v>
      </c>
      <c r="L139" s="148">
        <v>4</v>
      </c>
      <c r="M139" s="148">
        <v>2</v>
      </c>
      <c r="N139" s="148">
        <v>3</v>
      </c>
      <c r="O139" s="148"/>
      <c r="P139" s="148"/>
      <c r="Q139" s="81">
        <f t="shared" si="19"/>
        <v>46</v>
      </c>
      <c r="R139" s="148">
        <v>10</v>
      </c>
      <c r="S139" s="148">
        <v>11</v>
      </c>
      <c r="T139" s="148">
        <v>10</v>
      </c>
      <c r="U139" s="148">
        <v>7</v>
      </c>
      <c r="V139" s="148">
        <v>7</v>
      </c>
      <c r="W139" s="148">
        <v>6</v>
      </c>
      <c r="X139" s="148">
        <v>4</v>
      </c>
      <c r="Y139" s="148">
        <v>5</v>
      </c>
      <c r="Z139" s="148">
        <v>3</v>
      </c>
      <c r="AA139" s="148">
        <v>5</v>
      </c>
      <c r="AB139" s="148"/>
      <c r="AC139" s="148"/>
      <c r="AD139" s="81">
        <f t="shared" si="12"/>
        <v>68</v>
      </c>
    </row>
    <row r="140" spans="1:31" x14ac:dyDescent="0.25">
      <c r="A140" s="118" t="s">
        <v>141</v>
      </c>
      <c r="B140" s="118" t="s">
        <v>146</v>
      </c>
      <c r="C140" s="119"/>
      <c r="D140" s="119"/>
      <c r="E140" s="148">
        <v>0</v>
      </c>
      <c r="F140" s="148">
        <v>0</v>
      </c>
      <c r="G140" s="148">
        <v>1</v>
      </c>
      <c r="H140" s="148">
        <v>1</v>
      </c>
      <c r="I140" s="148">
        <v>0</v>
      </c>
      <c r="J140" s="148"/>
      <c r="K140" s="148">
        <v>1</v>
      </c>
      <c r="L140" s="148">
        <v>0</v>
      </c>
      <c r="M140" s="148">
        <v>0</v>
      </c>
      <c r="N140" s="148"/>
      <c r="O140" s="148"/>
      <c r="P140" s="148"/>
      <c r="Q140" s="81">
        <f t="shared" si="19"/>
        <v>3</v>
      </c>
      <c r="R140" s="148">
        <v>0</v>
      </c>
      <c r="S140" s="148">
        <v>0</v>
      </c>
      <c r="T140" s="148">
        <v>1</v>
      </c>
      <c r="U140" s="148">
        <v>1</v>
      </c>
      <c r="V140" s="148">
        <v>0</v>
      </c>
      <c r="W140" s="148"/>
      <c r="X140" s="148">
        <v>1</v>
      </c>
      <c r="Y140" s="148">
        <v>0</v>
      </c>
      <c r="Z140" s="148">
        <v>0</v>
      </c>
      <c r="AA140" s="148"/>
      <c r="AB140" s="148"/>
      <c r="AC140" s="148"/>
      <c r="AD140" s="81">
        <f t="shared" si="12"/>
        <v>3</v>
      </c>
    </row>
    <row r="141" spans="1:31" x14ac:dyDescent="0.25">
      <c r="A141" s="118" t="s">
        <v>141</v>
      </c>
      <c r="B141" s="118" t="s">
        <v>147</v>
      </c>
      <c r="C141" s="119"/>
      <c r="D141" s="119"/>
      <c r="E141" s="148">
        <v>1</v>
      </c>
      <c r="F141" s="148">
        <v>0</v>
      </c>
      <c r="G141" s="148">
        <v>1</v>
      </c>
      <c r="H141" s="148"/>
      <c r="I141" s="148"/>
      <c r="J141" s="148">
        <v>1</v>
      </c>
      <c r="K141" s="148"/>
      <c r="L141" s="148">
        <v>1</v>
      </c>
      <c r="M141" s="148">
        <v>0</v>
      </c>
      <c r="N141" s="148">
        <v>0</v>
      </c>
      <c r="O141" s="148"/>
      <c r="P141" s="148"/>
      <c r="Q141" s="81">
        <f t="shared" si="19"/>
        <v>4</v>
      </c>
      <c r="R141" s="148">
        <v>1</v>
      </c>
      <c r="S141" s="148">
        <v>0</v>
      </c>
      <c r="T141" s="148">
        <v>1</v>
      </c>
      <c r="U141" s="148"/>
      <c r="V141" s="148">
        <v>0</v>
      </c>
      <c r="W141" s="148">
        <v>1</v>
      </c>
      <c r="X141" s="148">
        <v>1</v>
      </c>
      <c r="Y141" s="148">
        <v>1</v>
      </c>
      <c r="Z141" s="148">
        <v>0</v>
      </c>
      <c r="AA141" s="148">
        <v>0</v>
      </c>
      <c r="AB141" s="148"/>
      <c r="AC141" s="148"/>
      <c r="AD141" s="81">
        <f t="shared" si="12"/>
        <v>5</v>
      </c>
    </row>
    <row r="142" spans="1:31" x14ac:dyDescent="0.25">
      <c r="A142" s="118" t="s">
        <v>141</v>
      </c>
      <c r="B142" s="118" t="s">
        <v>148</v>
      </c>
      <c r="C142" s="119"/>
      <c r="D142" s="119"/>
      <c r="E142" s="148"/>
      <c r="F142" s="148"/>
      <c r="G142" s="148"/>
      <c r="H142" s="148"/>
      <c r="I142" s="148">
        <v>0</v>
      </c>
      <c r="J142" s="148">
        <v>0</v>
      </c>
      <c r="K142" s="148"/>
      <c r="L142" s="148"/>
      <c r="M142" s="148">
        <v>0</v>
      </c>
      <c r="N142" s="148">
        <v>1</v>
      </c>
      <c r="O142" s="148"/>
      <c r="P142" s="148"/>
      <c r="Q142" s="81">
        <f t="shared" si="19"/>
        <v>1</v>
      </c>
      <c r="R142" s="148"/>
      <c r="S142" s="148"/>
      <c r="T142" s="148"/>
      <c r="U142" s="148"/>
      <c r="V142" s="148">
        <v>0</v>
      </c>
      <c r="W142" s="148">
        <v>0</v>
      </c>
      <c r="X142" s="148">
        <v>0</v>
      </c>
      <c r="Y142" s="148"/>
      <c r="Z142" s="148"/>
      <c r="AA142" s="148">
        <v>1</v>
      </c>
      <c r="AB142" s="148"/>
      <c r="AC142" s="148"/>
      <c r="AD142" s="81">
        <f t="shared" ref="AD142:AD148" si="21">SUM(R142:AC142)</f>
        <v>1</v>
      </c>
    </row>
    <row r="143" spans="1:31" x14ac:dyDescent="0.25">
      <c r="A143" s="118" t="s">
        <v>141</v>
      </c>
      <c r="B143" s="118" t="s">
        <v>149</v>
      </c>
      <c r="C143" s="119"/>
      <c r="D143" s="119"/>
      <c r="E143" s="148"/>
      <c r="F143" s="148"/>
      <c r="G143" s="148">
        <v>0</v>
      </c>
      <c r="H143" s="148">
        <v>1</v>
      </c>
      <c r="I143" s="148"/>
      <c r="J143" s="148">
        <v>0</v>
      </c>
      <c r="K143" s="148"/>
      <c r="L143" s="148"/>
      <c r="M143" s="148">
        <v>0</v>
      </c>
      <c r="N143" s="148"/>
      <c r="O143" s="148"/>
      <c r="P143" s="148"/>
      <c r="Q143" s="81">
        <f t="shared" si="19"/>
        <v>1</v>
      </c>
      <c r="R143" s="148">
        <v>0</v>
      </c>
      <c r="S143" s="148">
        <v>0</v>
      </c>
      <c r="T143" s="148">
        <v>1</v>
      </c>
      <c r="U143" s="148">
        <v>1</v>
      </c>
      <c r="V143" s="148">
        <v>0</v>
      </c>
      <c r="W143" s="148">
        <v>0</v>
      </c>
      <c r="X143" s="148">
        <v>0</v>
      </c>
      <c r="Y143" s="148">
        <v>0</v>
      </c>
      <c r="Z143" s="148"/>
      <c r="AA143" s="148">
        <v>0</v>
      </c>
      <c r="AB143" s="148"/>
      <c r="AC143" s="148"/>
      <c r="AD143" s="81">
        <f t="shared" si="21"/>
        <v>2</v>
      </c>
    </row>
    <row r="144" spans="1:31" x14ac:dyDescent="0.25">
      <c r="A144" s="118" t="s">
        <v>141</v>
      </c>
      <c r="B144" s="118" t="s">
        <v>150</v>
      </c>
      <c r="C144" s="119"/>
      <c r="D144" s="119"/>
      <c r="E144" s="148"/>
      <c r="F144" s="148"/>
      <c r="G144" s="148"/>
      <c r="H144" s="148"/>
      <c r="I144" s="148"/>
      <c r="J144" s="148">
        <v>1</v>
      </c>
      <c r="K144" s="148"/>
      <c r="L144" s="148"/>
      <c r="M144" s="148">
        <v>0</v>
      </c>
      <c r="N144" s="148">
        <v>1</v>
      </c>
      <c r="O144" s="148"/>
      <c r="P144" s="148"/>
      <c r="Q144" s="81">
        <f t="shared" si="19"/>
        <v>2</v>
      </c>
      <c r="R144" s="148"/>
      <c r="S144" s="148"/>
      <c r="T144" s="148"/>
      <c r="U144" s="148">
        <v>0</v>
      </c>
      <c r="V144" s="148">
        <v>0</v>
      </c>
      <c r="W144" s="148">
        <v>1</v>
      </c>
      <c r="X144" s="148">
        <v>0</v>
      </c>
      <c r="Y144" s="148"/>
      <c r="Z144" s="148"/>
      <c r="AA144" s="148">
        <v>1</v>
      </c>
      <c r="AB144" s="148"/>
      <c r="AC144" s="148"/>
      <c r="AD144" s="81">
        <f t="shared" si="21"/>
        <v>2</v>
      </c>
    </row>
    <row r="145" spans="1:31" x14ac:dyDescent="0.25">
      <c r="A145" s="118" t="s">
        <v>141</v>
      </c>
      <c r="B145" s="118" t="s">
        <v>151</v>
      </c>
      <c r="C145" s="119"/>
      <c r="D145" s="119"/>
      <c r="E145" s="148">
        <v>1</v>
      </c>
      <c r="F145" s="148">
        <v>0</v>
      </c>
      <c r="G145" s="148"/>
      <c r="H145" s="148"/>
      <c r="I145" s="148"/>
      <c r="J145" s="148"/>
      <c r="K145" s="148"/>
      <c r="L145" s="148"/>
      <c r="M145" s="148">
        <v>0</v>
      </c>
      <c r="N145" s="148"/>
      <c r="O145" s="148"/>
      <c r="P145" s="148"/>
      <c r="Q145" s="81">
        <f t="shared" si="19"/>
        <v>1</v>
      </c>
      <c r="R145" s="148">
        <v>3</v>
      </c>
      <c r="S145" s="148">
        <v>0</v>
      </c>
      <c r="T145" s="148">
        <v>0</v>
      </c>
      <c r="U145" s="148">
        <v>0</v>
      </c>
      <c r="V145" s="148">
        <v>0</v>
      </c>
      <c r="W145" s="148"/>
      <c r="X145" s="148">
        <v>0</v>
      </c>
      <c r="Y145" s="148"/>
      <c r="Z145" s="148"/>
      <c r="AA145" s="148"/>
      <c r="AB145" s="148"/>
      <c r="AC145" s="148"/>
      <c r="AD145" s="81">
        <f t="shared" si="21"/>
        <v>3</v>
      </c>
    </row>
    <row r="146" spans="1:31" x14ac:dyDescent="0.25">
      <c r="A146" s="118" t="s">
        <v>141</v>
      </c>
      <c r="B146" s="118" t="s">
        <v>152</v>
      </c>
      <c r="C146" s="119"/>
      <c r="D146" s="119"/>
      <c r="E146" s="148"/>
      <c r="F146" s="148">
        <v>0</v>
      </c>
      <c r="G146" s="148"/>
      <c r="H146" s="148">
        <v>0</v>
      </c>
      <c r="I146" s="148">
        <v>0</v>
      </c>
      <c r="J146" s="148">
        <v>0</v>
      </c>
      <c r="K146" s="148">
        <v>0</v>
      </c>
      <c r="L146" s="148">
        <v>0</v>
      </c>
      <c r="M146" s="148">
        <v>0</v>
      </c>
      <c r="N146" s="148">
        <v>0</v>
      </c>
      <c r="O146" s="148"/>
      <c r="P146" s="148"/>
      <c r="Q146" s="81">
        <f t="shared" si="19"/>
        <v>0</v>
      </c>
      <c r="R146" s="148"/>
      <c r="S146" s="148">
        <v>0</v>
      </c>
      <c r="T146" s="148"/>
      <c r="U146" s="148">
        <v>0</v>
      </c>
      <c r="V146" s="148">
        <v>0</v>
      </c>
      <c r="W146" s="148">
        <v>0</v>
      </c>
      <c r="X146" s="148">
        <v>0</v>
      </c>
      <c r="Y146" s="148">
        <v>0</v>
      </c>
      <c r="Z146" s="148">
        <v>0</v>
      </c>
      <c r="AA146" s="148">
        <v>0</v>
      </c>
      <c r="AB146" s="148"/>
      <c r="AC146" s="148"/>
      <c r="AD146" s="81">
        <f t="shared" si="21"/>
        <v>0</v>
      </c>
    </row>
    <row r="147" spans="1:31" x14ac:dyDescent="0.25">
      <c r="A147" s="118" t="s">
        <v>141</v>
      </c>
      <c r="B147" s="118" t="s">
        <v>153</v>
      </c>
      <c r="C147" s="119"/>
      <c r="D147" s="119"/>
      <c r="E147" s="148"/>
      <c r="F147" s="148"/>
      <c r="G147" s="148"/>
      <c r="H147" s="148"/>
      <c r="I147" s="148">
        <v>0</v>
      </c>
      <c r="J147" s="148"/>
      <c r="K147" s="148"/>
      <c r="L147" s="148"/>
      <c r="M147" s="148">
        <v>0</v>
      </c>
      <c r="N147" s="148"/>
      <c r="O147" s="148"/>
      <c r="P147" s="148"/>
      <c r="Q147" s="81">
        <f t="shared" si="19"/>
        <v>0</v>
      </c>
      <c r="R147" s="148"/>
      <c r="S147" s="148"/>
      <c r="T147" s="148">
        <v>1</v>
      </c>
      <c r="U147" s="148"/>
      <c r="V147" s="148">
        <v>0</v>
      </c>
      <c r="W147" s="148"/>
      <c r="X147" s="148"/>
      <c r="Y147" s="148"/>
      <c r="Z147" s="148">
        <v>0</v>
      </c>
      <c r="AA147" s="148"/>
      <c r="AB147" s="148"/>
      <c r="AC147" s="148"/>
      <c r="AD147" s="81">
        <f t="shared" si="21"/>
        <v>1</v>
      </c>
    </row>
    <row r="148" spans="1:31" ht="15.75" thickBot="1" x14ac:dyDescent="0.3">
      <c r="A148" s="164" t="s">
        <v>141</v>
      </c>
      <c r="B148" s="164" t="s">
        <v>154</v>
      </c>
      <c r="C148" s="152"/>
      <c r="D148" s="152"/>
      <c r="E148" s="153"/>
      <c r="F148" s="153"/>
      <c r="G148" s="153"/>
      <c r="H148" s="153"/>
      <c r="I148" s="153">
        <v>1</v>
      </c>
      <c r="J148" s="153"/>
      <c r="K148" s="153">
        <v>0</v>
      </c>
      <c r="L148" s="153">
        <v>0</v>
      </c>
      <c r="M148" s="153">
        <v>0</v>
      </c>
      <c r="N148" s="153"/>
      <c r="O148" s="153"/>
      <c r="P148" s="153"/>
      <c r="Q148" s="92">
        <f t="shared" si="19"/>
        <v>1</v>
      </c>
      <c r="R148" s="153"/>
      <c r="S148" s="153"/>
      <c r="T148" s="153"/>
      <c r="U148" s="153"/>
      <c r="V148" s="153">
        <v>1</v>
      </c>
      <c r="W148" s="153"/>
      <c r="X148" s="153">
        <v>0</v>
      </c>
      <c r="Y148" s="153">
        <v>0</v>
      </c>
      <c r="Z148" s="153">
        <v>0</v>
      </c>
      <c r="AA148" s="153">
        <v>0</v>
      </c>
      <c r="AB148" s="153"/>
      <c r="AC148" s="153"/>
      <c r="AD148" s="92">
        <f t="shared" si="21"/>
        <v>1</v>
      </c>
    </row>
    <row r="149" spans="1:31" ht="15.75" thickBot="1" x14ac:dyDescent="0.3">
      <c r="A149" s="415" t="s">
        <v>212</v>
      </c>
      <c r="B149" s="416"/>
      <c r="C149" s="161">
        <f>D149/Metas!N16</f>
        <v>0.94007050528789671</v>
      </c>
      <c r="D149" s="162">
        <f>Q149/AD149</f>
        <v>0.64864864864864868</v>
      </c>
      <c r="E149" s="168">
        <f>SUM(E136:E148)</f>
        <v>16</v>
      </c>
      <c r="F149" s="168">
        <f>SUM(F136:F148)</f>
        <v>13</v>
      </c>
      <c r="G149" s="168">
        <f>SUM(G136:G148)</f>
        <v>19</v>
      </c>
      <c r="H149" s="168">
        <f>SUM(H136:H148)</f>
        <v>14</v>
      </c>
      <c r="I149" s="168">
        <f t="shared" ref="I149:AA149" si="22">SUM(I136:I148)</f>
        <v>15</v>
      </c>
      <c r="J149" s="168">
        <f t="shared" si="22"/>
        <v>15</v>
      </c>
      <c r="K149" s="168">
        <f t="shared" si="22"/>
        <v>14</v>
      </c>
      <c r="L149" s="168">
        <f t="shared" si="22"/>
        <v>11</v>
      </c>
      <c r="M149" s="168">
        <f t="shared" si="22"/>
        <v>9</v>
      </c>
      <c r="N149" s="168">
        <f t="shared" si="22"/>
        <v>18</v>
      </c>
      <c r="O149" s="168">
        <f t="shared" si="22"/>
        <v>0</v>
      </c>
      <c r="P149" s="168">
        <f>SUM(P136:P148)</f>
        <v>0</v>
      </c>
      <c r="Q149" s="168">
        <f t="shared" si="22"/>
        <v>144</v>
      </c>
      <c r="R149" s="168">
        <f t="shared" si="22"/>
        <v>27</v>
      </c>
      <c r="S149" s="168">
        <f t="shared" si="22"/>
        <v>22</v>
      </c>
      <c r="T149" s="168">
        <f t="shared" si="22"/>
        <v>34</v>
      </c>
      <c r="U149" s="168">
        <f t="shared" si="22"/>
        <v>22</v>
      </c>
      <c r="V149" s="168">
        <f t="shared" si="22"/>
        <v>25</v>
      </c>
      <c r="W149" s="168">
        <f t="shared" si="22"/>
        <v>18</v>
      </c>
      <c r="X149" s="168">
        <f t="shared" si="22"/>
        <v>26</v>
      </c>
      <c r="Y149" s="168">
        <f t="shared" si="22"/>
        <v>15</v>
      </c>
      <c r="Z149" s="168">
        <f t="shared" si="22"/>
        <v>11</v>
      </c>
      <c r="AA149" s="168">
        <f t="shared" si="22"/>
        <v>22</v>
      </c>
      <c r="AB149" s="168">
        <f>SUM(AB136:AB148)</f>
        <v>0</v>
      </c>
      <c r="AC149" s="168">
        <f>SUM(AC136:AC148)</f>
        <v>0</v>
      </c>
      <c r="AD149" s="241">
        <f>SUM(AD136:AD148)</f>
        <v>222</v>
      </c>
      <c r="AE149" s="3"/>
    </row>
    <row r="150" spans="1:31" x14ac:dyDescent="0.25">
      <c r="A150" s="155" t="s">
        <v>155</v>
      </c>
      <c r="B150" s="155" t="s">
        <v>156</v>
      </c>
      <c r="C150" s="156"/>
      <c r="D150" s="156"/>
      <c r="E150" s="158">
        <v>0</v>
      </c>
      <c r="F150" s="158">
        <v>4</v>
      </c>
      <c r="G150" s="158">
        <v>7</v>
      </c>
      <c r="H150" s="158">
        <v>0</v>
      </c>
      <c r="I150" s="158">
        <v>1</v>
      </c>
      <c r="J150" s="158">
        <v>7</v>
      </c>
      <c r="K150" s="158">
        <v>8</v>
      </c>
      <c r="L150" s="158">
        <v>6</v>
      </c>
      <c r="M150" s="158">
        <v>2</v>
      </c>
      <c r="N150" s="158">
        <v>9</v>
      </c>
      <c r="O150" s="158"/>
      <c r="P150" s="158"/>
      <c r="Q150" s="96">
        <f t="shared" si="19"/>
        <v>44</v>
      </c>
      <c r="R150" s="158">
        <v>0</v>
      </c>
      <c r="S150" s="158">
        <v>7</v>
      </c>
      <c r="T150" s="158">
        <v>8</v>
      </c>
      <c r="U150" s="158">
        <v>0</v>
      </c>
      <c r="V150" s="158">
        <v>2</v>
      </c>
      <c r="W150" s="158">
        <v>8</v>
      </c>
      <c r="X150" s="158">
        <v>10</v>
      </c>
      <c r="Y150" s="158">
        <v>10</v>
      </c>
      <c r="Z150" s="158">
        <v>7</v>
      </c>
      <c r="AA150" s="158">
        <v>13</v>
      </c>
      <c r="AB150" s="158"/>
      <c r="AC150" s="158"/>
      <c r="AD150" s="96">
        <f>SUM(R150:AC150)</f>
        <v>65</v>
      </c>
    </row>
    <row r="151" spans="1:31" x14ac:dyDescent="0.25">
      <c r="A151" s="118" t="s">
        <v>155</v>
      </c>
      <c r="B151" s="118" t="s">
        <v>157</v>
      </c>
      <c r="C151" s="119"/>
      <c r="D151" s="119"/>
      <c r="E151" s="148"/>
      <c r="F151" s="148"/>
      <c r="G151" s="148"/>
      <c r="H151" s="148"/>
      <c r="I151" s="148"/>
      <c r="J151" s="148"/>
      <c r="K151" s="148"/>
      <c r="L151" s="148"/>
      <c r="M151" s="148"/>
      <c r="N151" s="148"/>
      <c r="O151" s="148"/>
      <c r="P151" s="148"/>
      <c r="Q151" s="81">
        <f t="shared" si="19"/>
        <v>0</v>
      </c>
      <c r="R151" s="148">
        <f>IFERROR(VLOOKUP($B151,'[1]Den 6'!$G$3:$T$143,2,FALSE),0)</f>
        <v>0</v>
      </c>
      <c r="S151" s="148">
        <f>IFERROR(VLOOKUP($B151,'[1]Den 6'!$G$3:$T$143,3,FALSE),0)</f>
        <v>0</v>
      </c>
      <c r="T151" s="148">
        <f>IFERROR(VLOOKUP($B151,'[1]Den 6'!$G$3:$T$143,4,FALSE),0)</f>
        <v>0</v>
      </c>
      <c r="U151" s="148">
        <f>IFERROR(VLOOKUP($B151,'[1]Den 6'!$G$3:$T$143,5,FALSE),0)</f>
        <v>0</v>
      </c>
      <c r="V151" s="148">
        <f>IFERROR(VLOOKUP($B151,'[1]Den 6'!$G$3:$T$143,6,FALSE),0)</f>
        <v>0</v>
      </c>
      <c r="W151" s="148">
        <f>IFERROR(VLOOKUP($B151,'[1]Den 6'!$G$3:$T$143,7,FALSE),0)</f>
        <v>0</v>
      </c>
      <c r="X151" s="148">
        <f>IFERROR(VLOOKUP($B151,'[1]Den 6'!$G$3:$T$143,8,FALSE),0)</f>
        <v>0</v>
      </c>
      <c r="Y151" s="148">
        <f>IFERROR(VLOOKUP($B151,'[1]Den 6'!$G$3:$T$143,9,FALSE),0)</f>
        <v>0</v>
      </c>
      <c r="Z151" s="148">
        <v>0</v>
      </c>
      <c r="AA151" s="148"/>
      <c r="AB151" s="148"/>
      <c r="AC151" s="148"/>
      <c r="AD151" s="81">
        <f>SUM(R151:AC151)</f>
        <v>0</v>
      </c>
    </row>
    <row r="152" spans="1:31" x14ac:dyDescent="0.25">
      <c r="A152" s="118" t="s">
        <v>155</v>
      </c>
      <c r="B152" s="118" t="s">
        <v>158</v>
      </c>
      <c r="C152" s="119"/>
      <c r="D152" s="119"/>
      <c r="E152" s="148"/>
      <c r="F152" s="148"/>
      <c r="G152" s="148"/>
      <c r="H152" s="148"/>
      <c r="I152" s="148"/>
      <c r="J152" s="148"/>
      <c r="K152" s="148"/>
      <c r="L152" s="148"/>
      <c r="M152" s="148"/>
      <c r="N152" s="148"/>
      <c r="O152" s="148"/>
      <c r="P152" s="148"/>
      <c r="Q152" s="81">
        <f t="shared" si="19"/>
        <v>0</v>
      </c>
      <c r="R152" s="148">
        <f>IFERROR(VLOOKUP($B152,'[1]Den 6'!$G$3:$T$143,2,FALSE),0)</f>
        <v>0</v>
      </c>
      <c r="S152" s="148">
        <f>IFERROR(VLOOKUP($B152,'[1]Den 6'!$G$3:$T$143,3,FALSE),0)</f>
        <v>0</v>
      </c>
      <c r="T152" s="148">
        <f>IFERROR(VLOOKUP($B152,'[1]Den 6'!$G$3:$T$143,4,FALSE),0)</f>
        <v>0</v>
      </c>
      <c r="U152" s="148">
        <f>IFERROR(VLOOKUP($B152,'[1]Den 6'!$G$3:$T$143,5,FALSE),0)</f>
        <v>0</v>
      </c>
      <c r="V152" s="148">
        <f>IFERROR(VLOOKUP($B152,'[1]Den 6'!$G$3:$T$143,6,FALSE),0)</f>
        <v>0</v>
      </c>
      <c r="W152" s="148">
        <f>IFERROR(VLOOKUP($B152,'[1]Den 6'!$G$3:$T$143,7,FALSE),0)</f>
        <v>0</v>
      </c>
      <c r="X152" s="148">
        <f>IFERROR(VLOOKUP($B152,'[1]Den 6'!$G$3:$T$143,8,FALSE),0)</f>
        <v>0</v>
      </c>
      <c r="Y152" s="148">
        <f>IFERROR(VLOOKUP($B152,'[1]Den 6'!$G$3:$T$143,9,FALSE),0)</f>
        <v>0</v>
      </c>
      <c r="Z152" s="148">
        <v>0</v>
      </c>
      <c r="AA152" s="148"/>
      <c r="AB152" s="148"/>
      <c r="AC152" s="148"/>
      <c r="AD152" s="81">
        <f>SUM(R152:AC152)</f>
        <v>0</v>
      </c>
    </row>
    <row r="153" spans="1:31" ht="15.75" thickBot="1" x14ac:dyDescent="0.3">
      <c r="A153" s="164" t="s">
        <v>155</v>
      </c>
      <c r="B153" s="164" t="s">
        <v>159</v>
      </c>
      <c r="C153" s="152"/>
      <c r="D153" s="152"/>
      <c r="E153" s="153"/>
      <c r="F153" s="153"/>
      <c r="G153" s="153"/>
      <c r="H153" s="153"/>
      <c r="I153" s="153"/>
      <c r="J153" s="153"/>
      <c r="K153" s="153"/>
      <c r="L153" s="153"/>
      <c r="M153" s="153"/>
      <c r="N153" s="153"/>
      <c r="O153" s="153"/>
      <c r="P153" s="153"/>
      <c r="Q153" s="92">
        <f t="shared" si="19"/>
        <v>0</v>
      </c>
      <c r="R153" s="153">
        <f>IFERROR(VLOOKUP($B153,'[1]Den 6'!$G$3:$T$143,2,FALSE),0)</f>
        <v>0</v>
      </c>
      <c r="S153" s="153">
        <f>IFERROR(VLOOKUP($B153,'[1]Den 6'!$G$3:$T$143,3,FALSE),0)</f>
        <v>0</v>
      </c>
      <c r="T153" s="153">
        <f>IFERROR(VLOOKUP($B153,'[1]Den 6'!$G$3:$T$143,4,FALSE),0)</f>
        <v>0</v>
      </c>
      <c r="U153" s="153">
        <f>IFERROR(VLOOKUP($B153,'[1]Den 6'!$G$3:$T$143,5,FALSE),0)</f>
        <v>0</v>
      </c>
      <c r="V153" s="153">
        <f>IFERROR(VLOOKUP($B153,'[1]Den 6'!$G$3:$T$143,6,FALSE),0)</f>
        <v>0</v>
      </c>
      <c r="W153" s="153">
        <f>IFERROR(VLOOKUP($B153,'[1]Den 6'!$G$3:$T$143,7,FALSE),0)</f>
        <v>0</v>
      </c>
      <c r="X153" s="153">
        <f>IFERROR(VLOOKUP($B153,'[1]Den 6'!$G$3:$T$143,8,FALSE),0)</f>
        <v>0</v>
      </c>
      <c r="Y153" s="153">
        <f>IFERROR(VLOOKUP($B153,'[1]Den 6'!$G$3:$T$143,9,FALSE),0)</f>
        <v>0</v>
      </c>
      <c r="Z153" s="148">
        <v>0</v>
      </c>
      <c r="AA153" s="153"/>
      <c r="AB153" s="153"/>
      <c r="AC153" s="153"/>
      <c r="AD153" s="92">
        <f>SUM(R153:AC153)</f>
        <v>0</v>
      </c>
    </row>
    <row r="154" spans="1:31" ht="15.75" thickBot="1" x14ac:dyDescent="0.3">
      <c r="A154" s="415" t="s">
        <v>213</v>
      </c>
      <c r="B154" s="416"/>
      <c r="C154" s="161">
        <f>D154/Metas!N17</f>
        <v>1.0918114143920596</v>
      </c>
      <c r="D154" s="162">
        <f>Q154/AD154</f>
        <v>0.67692307692307696</v>
      </c>
      <c r="E154" s="168">
        <f>SUM(E150:E153)</f>
        <v>0</v>
      </c>
      <c r="F154" s="168">
        <f>SUM(F150:F153)</f>
        <v>4</v>
      </c>
      <c r="G154" s="168">
        <f>SUM(G150:G153)</f>
        <v>7</v>
      </c>
      <c r="H154" s="168">
        <f>SUM(H150:H153)</f>
        <v>0</v>
      </c>
      <c r="I154" s="168">
        <f t="shared" ref="I154:AA154" si="23">SUM(I150:I153)</f>
        <v>1</v>
      </c>
      <c r="J154" s="168">
        <f t="shared" si="23"/>
        <v>7</v>
      </c>
      <c r="K154" s="168">
        <f t="shared" si="23"/>
        <v>8</v>
      </c>
      <c r="L154" s="168">
        <f t="shared" si="23"/>
        <v>6</v>
      </c>
      <c r="M154" s="168">
        <f t="shared" si="23"/>
        <v>2</v>
      </c>
      <c r="N154" s="168">
        <f t="shared" si="23"/>
        <v>9</v>
      </c>
      <c r="O154" s="168">
        <f t="shared" si="23"/>
        <v>0</v>
      </c>
      <c r="P154" s="168">
        <f t="shared" si="23"/>
        <v>0</v>
      </c>
      <c r="Q154" s="168">
        <f t="shared" si="23"/>
        <v>44</v>
      </c>
      <c r="R154" s="168">
        <f t="shared" si="23"/>
        <v>0</v>
      </c>
      <c r="S154" s="168">
        <f t="shared" si="23"/>
        <v>7</v>
      </c>
      <c r="T154" s="168">
        <f t="shared" si="23"/>
        <v>8</v>
      </c>
      <c r="U154" s="168">
        <f t="shared" si="23"/>
        <v>0</v>
      </c>
      <c r="V154" s="168">
        <f t="shared" si="23"/>
        <v>2</v>
      </c>
      <c r="W154" s="168">
        <f t="shared" si="23"/>
        <v>8</v>
      </c>
      <c r="X154" s="168">
        <f t="shared" si="23"/>
        <v>10</v>
      </c>
      <c r="Y154" s="168">
        <f t="shared" si="23"/>
        <v>10</v>
      </c>
      <c r="Z154" s="168">
        <f t="shared" si="23"/>
        <v>7</v>
      </c>
      <c r="AA154" s="168">
        <f t="shared" si="23"/>
        <v>13</v>
      </c>
      <c r="AB154" s="168">
        <f>SUM(AB150:AB153)</f>
        <v>0</v>
      </c>
      <c r="AC154" s="168">
        <f>SUM(AC150:AC153)</f>
        <v>0</v>
      </c>
      <c r="AD154" s="241">
        <f>SUM(AD150:AD153)</f>
        <v>65</v>
      </c>
      <c r="AE154" s="3"/>
    </row>
    <row r="155" spans="1:31" x14ac:dyDescent="0.25">
      <c r="A155" s="155" t="s">
        <v>160</v>
      </c>
      <c r="B155" s="155" t="s">
        <v>161</v>
      </c>
      <c r="C155" s="156"/>
      <c r="D155" s="156"/>
      <c r="E155" s="158"/>
      <c r="F155" s="158"/>
      <c r="G155" s="158">
        <v>1</v>
      </c>
      <c r="H155" s="158"/>
      <c r="I155" s="158"/>
      <c r="J155" s="158">
        <v>1</v>
      </c>
      <c r="K155" s="158">
        <v>1</v>
      </c>
      <c r="L155" s="158">
        <v>1</v>
      </c>
      <c r="M155" s="158"/>
      <c r="N155" s="158">
        <v>1</v>
      </c>
      <c r="O155" s="158"/>
      <c r="P155" s="158"/>
      <c r="Q155" s="96">
        <f t="shared" si="19"/>
        <v>5</v>
      </c>
      <c r="R155" s="158"/>
      <c r="S155" s="158"/>
      <c r="T155" s="158"/>
      <c r="U155" s="158"/>
      <c r="V155" s="158"/>
      <c r="W155" s="158"/>
      <c r="X155" s="158">
        <v>1</v>
      </c>
      <c r="Y155" s="158">
        <v>1</v>
      </c>
      <c r="Z155" s="158">
        <v>0</v>
      </c>
      <c r="AA155" s="158">
        <v>1</v>
      </c>
      <c r="AB155" s="158"/>
      <c r="AC155" s="158"/>
      <c r="AD155" s="96">
        <f t="shared" ref="AD155:AD161" si="24">SUM(R155:AC155)</f>
        <v>3</v>
      </c>
    </row>
    <row r="156" spans="1:31" x14ac:dyDescent="0.25">
      <c r="A156" s="118" t="s">
        <v>160</v>
      </c>
      <c r="B156" s="118" t="s">
        <v>162</v>
      </c>
      <c r="C156" s="119"/>
      <c r="D156" s="119"/>
      <c r="E156" s="148"/>
      <c r="F156" s="148"/>
      <c r="G156" s="148"/>
      <c r="H156" s="148"/>
      <c r="I156" s="148"/>
      <c r="J156" s="148"/>
      <c r="K156" s="148"/>
      <c r="L156" s="148"/>
      <c r="M156" s="148"/>
      <c r="N156" s="148"/>
      <c r="O156" s="148"/>
      <c r="P156" s="148"/>
      <c r="Q156" s="81">
        <f t="shared" si="19"/>
        <v>0</v>
      </c>
      <c r="R156" s="148"/>
      <c r="S156" s="148"/>
      <c r="T156" s="148"/>
      <c r="U156" s="148"/>
      <c r="V156" s="148"/>
      <c r="W156" s="148"/>
      <c r="X156" s="148"/>
      <c r="Y156" s="148"/>
      <c r="Z156" s="148"/>
      <c r="AA156" s="148"/>
      <c r="AB156" s="148"/>
      <c r="AC156" s="148"/>
      <c r="AD156" s="81">
        <f t="shared" si="24"/>
        <v>0</v>
      </c>
    </row>
    <row r="157" spans="1:31" x14ac:dyDescent="0.25">
      <c r="A157" s="118" t="s">
        <v>160</v>
      </c>
      <c r="B157" s="118" t="s">
        <v>163</v>
      </c>
      <c r="C157" s="119"/>
      <c r="D157" s="119"/>
      <c r="E157" s="148"/>
      <c r="F157" s="148"/>
      <c r="G157" s="148"/>
      <c r="H157" s="148"/>
      <c r="I157" s="148"/>
      <c r="J157" s="148"/>
      <c r="K157" s="148"/>
      <c r="L157" s="148"/>
      <c r="M157" s="148"/>
      <c r="N157" s="148"/>
      <c r="O157" s="148"/>
      <c r="P157" s="148"/>
      <c r="Q157" s="81">
        <f t="shared" si="19"/>
        <v>0</v>
      </c>
      <c r="R157" s="148"/>
      <c r="S157" s="148"/>
      <c r="T157" s="148"/>
      <c r="U157" s="148"/>
      <c r="V157" s="148"/>
      <c r="W157" s="148"/>
      <c r="X157" s="148"/>
      <c r="Y157" s="148"/>
      <c r="Z157" s="148"/>
      <c r="AA157" s="148"/>
      <c r="AB157" s="148"/>
      <c r="AC157" s="148"/>
      <c r="AD157" s="81">
        <f t="shared" si="24"/>
        <v>0</v>
      </c>
    </row>
    <row r="158" spans="1:31" x14ac:dyDescent="0.25">
      <c r="A158" s="118" t="s">
        <v>160</v>
      </c>
      <c r="B158" s="118" t="s">
        <v>164</v>
      </c>
      <c r="C158" s="119"/>
      <c r="D158" s="119"/>
      <c r="E158" s="148"/>
      <c r="F158" s="148"/>
      <c r="G158" s="148"/>
      <c r="H158" s="148"/>
      <c r="I158" s="148"/>
      <c r="J158" s="148"/>
      <c r="K158" s="148"/>
      <c r="L158" s="148"/>
      <c r="M158" s="148"/>
      <c r="N158" s="148"/>
      <c r="O158" s="148"/>
      <c r="P158" s="148"/>
      <c r="Q158" s="81">
        <f t="shared" si="19"/>
        <v>0</v>
      </c>
      <c r="R158" s="148"/>
      <c r="S158" s="148"/>
      <c r="T158" s="148"/>
      <c r="U158" s="148"/>
      <c r="V158" s="148"/>
      <c r="W158" s="148"/>
      <c r="X158" s="148"/>
      <c r="Y158" s="148"/>
      <c r="Z158" s="148"/>
      <c r="AA158" s="148"/>
      <c r="AB158" s="148"/>
      <c r="AC158" s="148"/>
      <c r="AD158" s="81">
        <f t="shared" si="24"/>
        <v>0</v>
      </c>
    </row>
    <row r="159" spans="1:31" x14ac:dyDescent="0.25">
      <c r="A159" s="118" t="s">
        <v>160</v>
      </c>
      <c r="B159" s="118" t="s">
        <v>165</v>
      </c>
      <c r="C159" s="119"/>
      <c r="D159" s="119"/>
      <c r="E159" s="148"/>
      <c r="F159" s="148"/>
      <c r="G159" s="148"/>
      <c r="H159" s="148"/>
      <c r="I159" s="148"/>
      <c r="J159" s="148"/>
      <c r="K159" s="148"/>
      <c r="L159" s="148"/>
      <c r="M159" s="148"/>
      <c r="N159" s="148"/>
      <c r="O159" s="148"/>
      <c r="P159" s="148"/>
      <c r="Q159" s="81">
        <f t="shared" si="19"/>
        <v>0</v>
      </c>
      <c r="R159" s="148"/>
      <c r="S159" s="148"/>
      <c r="T159" s="148"/>
      <c r="U159" s="148"/>
      <c r="V159" s="148"/>
      <c r="W159" s="148"/>
      <c r="X159" s="148"/>
      <c r="Y159" s="148"/>
      <c r="Z159" s="148"/>
      <c r="AA159" s="148"/>
      <c r="AB159" s="148"/>
      <c r="AC159" s="148"/>
      <c r="AD159" s="81">
        <f t="shared" si="24"/>
        <v>0</v>
      </c>
    </row>
    <row r="160" spans="1:31" x14ac:dyDescent="0.25">
      <c r="A160" s="118" t="s">
        <v>160</v>
      </c>
      <c r="B160" s="118" t="s">
        <v>166</v>
      </c>
      <c r="C160" s="119"/>
      <c r="D160" s="119"/>
      <c r="E160" s="148"/>
      <c r="F160" s="148"/>
      <c r="G160" s="148"/>
      <c r="H160" s="148">
        <v>1</v>
      </c>
      <c r="I160" s="148"/>
      <c r="J160" s="148"/>
      <c r="K160" s="148">
        <v>1</v>
      </c>
      <c r="L160" s="148">
        <v>1</v>
      </c>
      <c r="M160" s="148"/>
      <c r="N160" s="148">
        <v>2</v>
      </c>
      <c r="O160" s="148"/>
      <c r="P160" s="148"/>
      <c r="Q160" s="81">
        <f t="shared" si="19"/>
        <v>5</v>
      </c>
      <c r="R160" s="148"/>
      <c r="S160" s="148"/>
      <c r="T160" s="148"/>
      <c r="U160" s="148">
        <v>1</v>
      </c>
      <c r="V160" s="148"/>
      <c r="W160" s="148"/>
      <c r="X160" s="148">
        <v>1</v>
      </c>
      <c r="Y160" s="148">
        <v>1</v>
      </c>
      <c r="Z160" s="148">
        <v>0</v>
      </c>
      <c r="AA160" s="148"/>
      <c r="AB160" s="148"/>
      <c r="AC160" s="148"/>
      <c r="AD160" s="81">
        <f t="shared" si="24"/>
        <v>3</v>
      </c>
    </row>
    <row r="161" spans="1:31" ht="15.75" thickBot="1" x14ac:dyDescent="0.3">
      <c r="A161" s="164" t="s">
        <v>160</v>
      </c>
      <c r="B161" s="164" t="s">
        <v>167</v>
      </c>
      <c r="C161" s="152"/>
      <c r="D161" s="152"/>
      <c r="E161" s="153"/>
      <c r="F161" s="153"/>
      <c r="G161" s="153"/>
      <c r="H161" s="153">
        <v>2</v>
      </c>
      <c r="I161" s="153"/>
      <c r="J161" s="153"/>
      <c r="K161" s="153"/>
      <c r="L161" s="153"/>
      <c r="M161" s="153"/>
      <c r="N161" s="153"/>
      <c r="O161" s="153"/>
      <c r="P161" s="153"/>
      <c r="Q161" s="92">
        <f>SUM(E161:P161)</f>
        <v>2</v>
      </c>
      <c r="R161" s="153"/>
      <c r="S161" s="153"/>
      <c r="T161" s="153"/>
      <c r="U161" s="153">
        <v>2</v>
      </c>
      <c r="V161" s="153"/>
      <c r="W161" s="153"/>
      <c r="X161" s="153"/>
      <c r="Y161" s="153"/>
      <c r="Z161" s="153"/>
      <c r="AA161" s="153"/>
      <c r="AB161" s="153"/>
      <c r="AC161" s="153"/>
      <c r="AD161" s="92">
        <f t="shared" si="24"/>
        <v>2</v>
      </c>
    </row>
    <row r="162" spans="1:31" ht="15.75" thickBot="1" x14ac:dyDescent="0.3">
      <c r="A162" s="415" t="s">
        <v>214</v>
      </c>
      <c r="B162" s="416"/>
      <c r="C162" s="161">
        <f>D162/Metas!N18</f>
        <v>2.1126760563380285</v>
      </c>
      <c r="D162" s="162">
        <f>Q162/AD162</f>
        <v>1.5</v>
      </c>
      <c r="E162" s="168">
        <f>SUM(E155:E161)</f>
        <v>0</v>
      </c>
      <c r="F162" s="168">
        <f>SUM(F155:F161)</f>
        <v>0</v>
      </c>
      <c r="G162" s="168">
        <f>SUM(G155:G161)</f>
        <v>1</v>
      </c>
      <c r="H162" s="168">
        <f>SUM(H155:H161)</f>
        <v>3</v>
      </c>
      <c r="I162" s="168">
        <f t="shared" ref="I162:AA162" si="25">SUM(I155:I161)</f>
        <v>0</v>
      </c>
      <c r="J162" s="168">
        <f t="shared" si="25"/>
        <v>1</v>
      </c>
      <c r="K162" s="168">
        <f t="shared" si="25"/>
        <v>2</v>
      </c>
      <c r="L162" s="168">
        <f t="shared" si="25"/>
        <v>2</v>
      </c>
      <c r="M162" s="168">
        <f t="shared" si="25"/>
        <v>0</v>
      </c>
      <c r="N162" s="168">
        <f t="shared" si="25"/>
        <v>3</v>
      </c>
      <c r="O162" s="168">
        <f t="shared" si="25"/>
        <v>0</v>
      </c>
      <c r="P162" s="168">
        <f>SUM(P155:P161)</f>
        <v>0</v>
      </c>
      <c r="Q162" s="168">
        <f t="shared" si="25"/>
        <v>12</v>
      </c>
      <c r="R162" s="168">
        <f t="shared" si="25"/>
        <v>0</v>
      </c>
      <c r="S162" s="168">
        <f t="shared" si="25"/>
        <v>0</v>
      </c>
      <c r="T162" s="168">
        <f t="shared" si="25"/>
        <v>0</v>
      </c>
      <c r="U162" s="168">
        <f t="shared" si="25"/>
        <v>3</v>
      </c>
      <c r="V162" s="168">
        <f t="shared" si="25"/>
        <v>0</v>
      </c>
      <c r="W162" s="168">
        <f t="shared" si="25"/>
        <v>0</v>
      </c>
      <c r="X162" s="168">
        <f t="shared" si="25"/>
        <v>2</v>
      </c>
      <c r="Y162" s="168">
        <f t="shared" si="25"/>
        <v>2</v>
      </c>
      <c r="Z162" s="168">
        <f t="shared" si="25"/>
        <v>0</v>
      </c>
      <c r="AA162" s="168">
        <f t="shared" si="25"/>
        <v>1</v>
      </c>
      <c r="AB162" s="168">
        <f>SUM(AB155:AB161)</f>
        <v>0</v>
      </c>
      <c r="AC162" s="168">
        <f>SUM(AC155:AC161)</f>
        <v>0</v>
      </c>
      <c r="AD162" s="241">
        <f>SUM(AD155:AD161)</f>
        <v>8</v>
      </c>
      <c r="AE162" s="3"/>
    </row>
    <row r="163" spans="1:31" x14ac:dyDescent="0.25">
      <c r="D163" s="4"/>
      <c r="AD163" s="3"/>
    </row>
    <row r="165" spans="1:31" x14ac:dyDescent="0.25">
      <c r="C165" s="4"/>
      <c r="Q165" s="32"/>
    </row>
  </sheetData>
  <mergeCells count="23">
    <mergeCell ref="E1:AD1"/>
    <mergeCell ref="E2:Q9"/>
    <mergeCell ref="R2:AD9"/>
    <mergeCell ref="E10:Q10"/>
    <mergeCell ref="R10:AD10"/>
    <mergeCell ref="A75:B75"/>
    <mergeCell ref="A1:A10"/>
    <mergeCell ref="B1:B10"/>
    <mergeCell ref="C1:C11"/>
    <mergeCell ref="D1:D10"/>
    <mergeCell ref="A26:B26"/>
    <mergeCell ref="A39:B39"/>
    <mergeCell ref="A44:B44"/>
    <mergeCell ref="A49:B49"/>
    <mergeCell ref="A60:B60"/>
    <mergeCell ref="A154:B154"/>
    <mergeCell ref="A162:B162"/>
    <mergeCell ref="A86:B86"/>
    <mergeCell ref="A92:B92"/>
    <mergeCell ref="A103:B103"/>
    <mergeCell ref="A122:B122"/>
    <mergeCell ref="A135:B135"/>
    <mergeCell ref="A149:B149"/>
  </mergeCells>
  <conditionalFormatting sqref="C12:C162">
    <cfRule type="cellIs" dxfId="7" priority="1" operator="greaterThan">
      <formula>1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K163"/>
  <sheetViews>
    <sheetView topLeftCell="C1" zoomScale="90" zoomScaleNormal="90" workbookViewId="0">
      <selection activeCell="C1" sqref="C1:C11"/>
    </sheetView>
  </sheetViews>
  <sheetFormatPr baseColWidth="10" defaultRowHeight="15" x14ac:dyDescent="0.25"/>
  <cols>
    <col min="1" max="2" width="0" style="144" hidden="1" customWidth="1"/>
    <col min="3" max="3" width="19.5703125" style="354" customWidth="1"/>
    <col min="4" max="4" width="38.7109375" style="354" customWidth="1"/>
    <col min="5" max="5" width="16" style="144" customWidth="1"/>
    <col min="6" max="7" width="26.28515625" style="144" customWidth="1"/>
    <col min="8" max="8" width="16.85546875" style="144" customWidth="1"/>
    <col min="9" max="9" width="21.7109375" style="144" customWidth="1"/>
    <col min="10" max="10" width="42.7109375" style="144" customWidth="1"/>
    <col min="11" max="11" width="27.7109375" style="144" customWidth="1"/>
    <col min="12" max="16384" width="11.42578125" style="144"/>
  </cols>
  <sheetData>
    <row r="1" spans="1:11" ht="77.25" customHeight="1" thickBot="1" x14ac:dyDescent="0.3">
      <c r="C1" s="581" t="s">
        <v>0</v>
      </c>
      <c r="D1" s="585" t="s">
        <v>1</v>
      </c>
      <c r="E1" s="586" t="s">
        <v>2</v>
      </c>
      <c r="F1" s="588" t="s">
        <v>3</v>
      </c>
      <c r="G1" s="250"/>
      <c r="H1" s="595" t="s">
        <v>300</v>
      </c>
      <c r="I1" s="596"/>
      <c r="J1" s="597"/>
    </row>
    <row r="2" spans="1:11" ht="15" customHeight="1" x14ac:dyDescent="0.25">
      <c r="C2" s="582"/>
      <c r="D2" s="428"/>
      <c r="E2" s="527"/>
      <c r="F2" s="529"/>
      <c r="G2" s="251"/>
      <c r="H2" s="548" t="s">
        <v>5</v>
      </c>
      <c r="I2" s="591"/>
      <c r="J2" s="532" t="s">
        <v>6</v>
      </c>
    </row>
    <row r="3" spans="1:11" ht="15" customHeight="1" x14ac:dyDescent="0.25">
      <c r="C3" s="582"/>
      <c r="D3" s="428"/>
      <c r="E3" s="527"/>
      <c r="F3" s="529"/>
      <c r="G3" s="251"/>
      <c r="H3" s="549"/>
      <c r="I3" s="592"/>
      <c r="J3" s="534"/>
    </row>
    <row r="4" spans="1:11" ht="15" customHeight="1" x14ac:dyDescent="0.25">
      <c r="C4" s="582"/>
      <c r="D4" s="428"/>
      <c r="E4" s="527"/>
      <c r="F4" s="529"/>
      <c r="G4" s="251"/>
      <c r="H4" s="549"/>
      <c r="I4" s="592"/>
      <c r="J4" s="534"/>
    </row>
    <row r="5" spans="1:11" ht="15" customHeight="1" x14ac:dyDescent="0.25">
      <c r="C5" s="582"/>
      <c r="D5" s="428"/>
      <c r="E5" s="527"/>
      <c r="F5" s="529"/>
      <c r="G5" s="251"/>
      <c r="H5" s="549"/>
      <c r="I5" s="592"/>
      <c r="J5" s="534"/>
    </row>
    <row r="6" spans="1:11" ht="14.25" customHeight="1" x14ac:dyDescent="0.25">
      <c r="C6" s="582"/>
      <c r="D6" s="428"/>
      <c r="E6" s="527"/>
      <c r="F6" s="529"/>
      <c r="G6" s="251"/>
      <c r="H6" s="549"/>
      <c r="I6" s="592"/>
      <c r="J6" s="534"/>
    </row>
    <row r="7" spans="1:11" ht="15" customHeight="1" x14ac:dyDescent="0.25">
      <c r="C7" s="582"/>
      <c r="D7" s="428"/>
      <c r="E7" s="527"/>
      <c r="F7" s="529"/>
      <c r="G7" s="251"/>
      <c r="H7" s="549"/>
      <c r="I7" s="592"/>
      <c r="J7" s="534"/>
    </row>
    <row r="8" spans="1:11" ht="15" customHeight="1" x14ac:dyDescent="0.25">
      <c r="C8" s="582"/>
      <c r="D8" s="428"/>
      <c r="E8" s="527"/>
      <c r="F8" s="529"/>
      <c r="G8" s="251"/>
      <c r="H8" s="549"/>
      <c r="I8" s="592"/>
      <c r="J8" s="534"/>
    </row>
    <row r="9" spans="1:11" ht="15" customHeight="1" x14ac:dyDescent="0.25">
      <c r="C9" s="582"/>
      <c r="D9" s="428"/>
      <c r="E9" s="527"/>
      <c r="F9" s="529"/>
      <c r="G9" s="251"/>
      <c r="H9" s="549"/>
      <c r="I9" s="592"/>
      <c r="J9" s="534"/>
    </row>
    <row r="10" spans="1:11" ht="15.75" customHeight="1" thickBot="1" x14ac:dyDescent="0.3">
      <c r="C10" s="582"/>
      <c r="D10" s="428"/>
      <c r="E10" s="527"/>
      <c r="F10" s="529"/>
      <c r="G10" s="251"/>
      <c r="H10" s="593"/>
      <c r="I10" s="594"/>
      <c r="J10" s="536"/>
    </row>
    <row r="11" spans="1:11" ht="132" customHeight="1" thickBot="1" x14ac:dyDescent="0.3">
      <c r="C11" s="582"/>
      <c r="D11" s="428"/>
      <c r="E11" s="527"/>
      <c r="F11" s="530"/>
      <c r="G11" s="251"/>
      <c r="H11" s="589" t="s">
        <v>362</v>
      </c>
      <c r="I11" s="590"/>
      <c r="J11" s="246" t="s">
        <v>301</v>
      </c>
    </row>
    <row r="12" spans="1:11" ht="63" customHeight="1" thickTop="1" thickBot="1" x14ac:dyDescent="0.3">
      <c r="C12" s="327"/>
      <c r="D12" s="249"/>
      <c r="E12" s="587"/>
      <c r="F12" s="244" t="s">
        <v>360</v>
      </c>
      <c r="G12" s="244" t="s">
        <v>361</v>
      </c>
      <c r="H12" s="244" t="s">
        <v>13</v>
      </c>
      <c r="I12" s="244" t="s">
        <v>19</v>
      </c>
      <c r="J12" s="245" t="s">
        <v>20</v>
      </c>
      <c r="K12" s="356" t="s">
        <v>377</v>
      </c>
    </row>
    <row r="13" spans="1:11" x14ac:dyDescent="0.25">
      <c r="A13" s="247" t="s">
        <v>302</v>
      </c>
      <c r="B13">
        <v>441</v>
      </c>
      <c r="C13" s="328" t="s">
        <v>21</v>
      </c>
      <c r="D13" s="329" t="s">
        <v>22</v>
      </c>
      <c r="E13" s="330"/>
      <c r="F13" s="330"/>
      <c r="G13" s="330"/>
      <c r="H13" s="324">
        <v>441</v>
      </c>
      <c r="I13" s="242"/>
      <c r="J13" s="331"/>
    </row>
    <row r="14" spans="1:11" x14ac:dyDescent="0.25">
      <c r="A14" s="247" t="s">
        <v>303</v>
      </c>
      <c r="B14">
        <v>249</v>
      </c>
      <c r="C14" s="332" t="s">
        <v>21</v>
      </c>
      <c r="D14" s="333" t="s">
        <v>23</v>
      </c>
      <c r="E14" s="334"/>
      <c r="F14" s="334"/>
      <c r="G14" s="334"/>
      <c r="H14" s="217">
        <v>249</v>
      </c>
      <c r="I14" s="202"/>
      <c r="J14" s="335"/>
    </row>
    <row r="15" spans="1:11" x14ac:dyDescent="0.25">
      <c r="A15" s="247" t="s">
        <v>304</v>
      </c>
      <c r="B15">
        <v>491</v>
      </c>
      <c r="C15" s="332" t="s">
        <v>21</v>
      </c>
      <c r="D15" s="333" t="s">
        <v>24</v>
      </c>
      <c r="E15" s="334"/>
      <c r="F15" s="334"/>
      <c r="G15" s="334"/>
      <c r="H15" s="217">
        <v>491</v>
      </c>
      <c r="I15" s="202"/>
      <c r="J15" s="335"/>
    </row>
    <row r="16" spans="1:11" ht="14.25" customHeight="1" x14ac:dyDescent="0.25">
      <c r="A16" s="247" t="s">
        <v>305</v>
      </c>
      <c r="B16">
        <v>368</v>
      </c>
      <c r="C16" s="332" t="s">
        <v>21</v>
      </c>
      <c r="D16" s="333" t="s">
        <v>25</v>
      </c>
      <c r="E16" s="334"/>
      <c r="F16" s="334"/>
      <c r="G16" s="334"/>
      <c r="H16" s="217">
        <v>368</v>
      </c>
      <c r="I16" s="202"/>
      <c r="J16" s="335"/>
    </row>
    <row r="17" spans="1:10" s="337" customFormat="1" x14ac:dyDescent="0.25">
      <c r="A17" s="247" t="s">
        <v>306</v>
      </c>
      <c r="B17">
        <v>184</v>
      </c>
      <c r="C17" s="332" t="s">
        <v>21</v>
      </c>
      <c r="D17" s="333" t="s">
        <v>26</v>
      </c>
      <c r="E17" s="336"/>
      <c r="F17" s="334"/>
      <c r="G17" s="334"/>
      <c r="H17" s="217">
        <v>184</v>
      </c>
      <c r="I17" s="202"/>
      <c r="J17" s="335"/>
    </row>
    <row r="18" spans="1:10" x14ac:dyDescent="0.25">
      <c r="A18" s="247" t="s">
        <v>307</v>
      </c>
      <c r="B18">
        <v>369</v>
      </c>
      <c r="C18" s="332" t="s">
        <v>21</v>
      </c>
      <c r="D18" s="333" t="s">
        <v>27</v>
      </c>
      <c r="E18" s="334"/>
      <c r="F18" s="334"/>
      <c r="G18" s="334"/>
      <c r="H18" s="217">
        <v>369</v>
      </c>
      <c r="I18" s="202"/>
      <c r="J18" s="335"/>
    </row>
    <row r="19" spans="1:10" x14ac:dyDescent="0.25">
      <c r="A19" s="247" t="s">
        <v>378</v>
      </c>
      <c r="B19">
        <v>17</v>
      </c>
      <c r="C19" s="332" t="s">
        <v>21</v>
      </c>
      <c r="D19" s="333" t="s">
        <v>28</v>
      </c>
      <c r="E19" s="334"/>
      <c r="F19" s="334"/>
      <c r="G19" s="334"/>
      <c r="H19" s="359">
        <v>17</v>
      </c>
      <c r="I19" s="202"/>
      <c r="J19" s="335"/>
    </row>
    <row r="20" spans="1:10" x14ac:dyDescent="0.25">
      <c r="A20" s="247" t="s">
        <v>379</v>
      </c>
      <c r="B20">
        <v>17</v>
      </c>
      <c r="C20" s="332" t="s">
        <v>21</v>
      </c>
      <c r="D20" s="333" t="s">
        <v>29</v>
      </c>
      <c r="E20" s="334"/>
      <c r="F20" s="334"/>
      <c r="G20" s="334"/>
      <c r="H20" s="359">
        <v>17</v>
      </c>
      <c r="I20" s="202"/>
      <c r="J20" s="335"/>
    </row>
    <row r="21" spans="1:10" x14ac:dyDescent="0.25">
      <c r="A21" s="247" t="s">
        <v>308</v>
      </c>
      <c r="B21">
        <v>35</v>
      </c>
      <c r="C21" s="332" t="s">
        <v>21</v>
      </c>
      <c r="D21" s="333" t="s">
        <v>30</v>
      </c>
      <c r="E21" s="334"/>
      <c r="F21" s="334"/>
      <c r="G21" s="334"/>
      <c r="H21" s="359">
        <v>35</v>
      </c>
      <c r="I21" s="202"/>
      <c r="J21" s="335"/>
    </row>
    <row r="22" spans="1:10" x14ac:dyDescent="0.25">
      <c r="A22" s="247" t="s">
        <v>380</v>
      </c>
      <c r="B22">
        <v>10</v>
      </c>
      <c r="C22" s="332" t="s">
        <v>21</v>
      </c>
      <c r="D22" s="333" t="s">
        <v>31</v>
      </c>
      <c r="E22" s="338"/>
      <c r="F22" s="334"/>
      <c r="G22" s="334"/>
      <c r="H22" s="359">
        <v>10</v>
      </c>
      <c r="I22" s="202"/>
      <c r="J22" s="335"/>
    </row>
    <row r="23" spans="1:10" x14ac:dyDescent="0.25">
      <c r="C23" s="332" t="s">
        <v>21</v>
      </c>
      <c r="D23" s="333" t="s">
        <v>32</v>
      </c>
      <c r="E23" s="334"/>
      <c r="F23" s="334"/>
      <c r="G23" s="334"/>
      <c r="H23" s="217"/>
      <c r="I23" s="202"/>
      <c r="J23" s="335"/>
    </row>
    <row r="24" spans="1:10" x14ac:dyDescent="0.25">
      <c r="C24" s="332" t="s">
        <v>21</v>
      </c>
      <c r="D24" s="333" t="s">
        <v>33</v>
      </c>
      <c r="E24" s="334"/>
      <c r="F24" s="334"/>
      <c r="G24" s="334"/>
      <c r="H24" s="217"/>
      <c r="I24" s="202"/>
      <c r="J24" s="335"/>
    </row>
    <row r="25" spans="1:10" x14ac:dyDescent="0.25">
      <c r="C25" s="332" t="s">
        <v>21</v>
      </c>
      <c r="D25" s="333" t="s">
        <v>34</v>
      </c>
      <c r="E25" s="334"/>
      <c r="F25" s="334"/>
      <c r="G25" s="334"/>
      <c r="H25" s="217"/>
      <c r="I25" s="202"/>
      <c r="J25" s="335"/>
    </row>
    <row r="26" spans="1:10" ht="15.75" thickBot="1" x14ac:dyDescent="0.3">
      <c r="C26" s="339" t="s">
        <v>21</v>
      </c>
      <c r="D26" s="340" t="s">
        <v>35</v>
      </c>
      <c r="E26" s="341"/>
      <c r="F26" s="341"/>
      <c r="G26" s="341"/>
      <c r="H26" s="325"/>
      <c r="I26" s="243"/>
      <c r="J26" s="342"/>
    </row>
    <row r="27" spans="1:10" ht="15.75" customHeight="1" thickBot="1" x14ac:dyDescent="0.3">
      <c r="C27" s="578" t="s">
        <v>203</v>
      </c>
      <c r="D27" s="579"/>
      <c r="E27" s="171">
        <f>F27/Metas!O5</f>
        <v>0.6989040569121322</v>
      </c>
      <c r="F27" s="172">
        <f>H27/J27</f>
        <v>6.9890405691213228E-2</v>
      </c>
      <c r="G27" s="172"/>
      <c r="H27" s="219">
        <f t="shared" ref="H27" si="0">SUM(H13:H26)</f>
        <v>2181</v>
      </c>
      <c r="I27" s="310">
        <f>SUM(I13:I26)</f>
        <v>0</v>
      </c>
      <c r="J27" s="248">
        <v>31206</v>
      </c>
    </row>
    <row r="28" spans="1:10" x14ac:dyDescent="0.25">
      <c r="A28" s="247" t="s">
        <v>309</v>
      </c>
      <c r="B28">
        <v>357</v>
      </c>
      <c r="C28" s="343" t="s">
        <v>36</v>
      </c>
      <c r="D28" s="343" t="s">
        <v>37</v>
      </c>
      <c r="E28" s="344"/>
      <c r="F28" s="344"/>
      <c r="G28" s="344"/>
      <c r="H28" s="216">
        <v>357</v>
      </c>
      <c r="I28" s="205"/>
      <c r="J28" s="345"/>
    </row>
    <row r="29" spans="1:10" x14ac:dyDescent="0.25">
      <c r="A29" s="247" t="s">
        <v>310</v>
      </c>
      <c r="B29">
        <v>605</v>
      </c>
      <c r="C29" s="333" t="s">
        <v>36</v>
      </c>
      <c r="D29" s="333" t="s">
        <v>38</v>
      </c>
      <c r="E29" s="334"/>
      <c r="F29" s="334"/>
      <c r="G29" s="334"/>
      <c r="H29" s="217">
        <v>605</v>
      </c>
      <c r="I29" s="202"/>
      <c r="J29" s="346"/>
    </row>
    <row r="30" spans="1:10" x14ac:dyDescent="0.25">
      <c r="A30" s="247" t="s">
        <v>311</v>
      </c>
      <c r="B30">
        <v>600</v>
      </c>
      <c r="C30" s="333" t="s">
        <v>36</v>
      </c>
      <c r="D30" s="333" t="s">
        <v>39</v>
      </c>
      <c r="E30" s="334"/>
      <c r="F30" s="334"/>
      <c r="G30" s="334"/>
      <c r="H30" s="359">
        <v>600</v>
      </c>
      <c r="I30" s="202"/>
      <c r="J30" s="346"/>
    </row>
    <row r="31" spans="1:10" x14ac:dyDescent="0.25">
      <c r="A31" s="247" t="s">
        <v>312</v>
      </c>
      <c r="B31">
        <v>118</v>
      </c>
      <c r="C31" s="333" t="s">
        <v>36</v>
      </c>
      <c r="D31" s="333" t="s">
        <v>40</v>
      </c>
      <c r="E31" s="334"/>
      <c r="F31" s="334"/>
      <c r="G31" s="334"/>
      <c r="H31" s="217">
        <v>118</v>
      </c>
      <c r="I31" s="202"/>
      <c r="J31" s="346"/>
    </row>
    <row r="32" spans="1:10" x14ac:dyDescent="0.25">
      <c r="A32" s="247" t="s">
        <v>313</v>
      </c>
      <c r="B32">
        <v>334</v>
      </c>
      <c r="C32" s="333" t="s">
        <v>36</v>
      </c>
      <c r="D32" s="333" t="s">
        <v>41</v>
      </c>
      <c r="E32" s="334"/>
      <c r="F32" s="334"/>
      <c r="G32" s="334"/>
      <c r="H32" s="359">
        <v>334</v>
      </c>
      <c r="I32" s="202"/>
      <c r="J32" s="346"/>
    </row>
    <row r="33" spans="1:10" x14ac:dyDescent="0.25">
      <c r="A33" s="247"/>
      <c r="B33"/>
      <c r="C33" s="333" t="s">
        <v>36</v>
      </c>
      <c r="D33" s="333" t="s">
        <v>42</v>
      </c>
      <c r="E33" s="334"/>
      <c r="F33" s="334"/>
      <c r="G33" s="334"/>
      <c r="H33" s="217"/>
      <c r="I33" s="202"/>
      <c r="J33" s="346"/>
    </row>
    <row r="34" spans="1:10" x14ac:dyDescent="0.25">
      <c r="A34" s="247" t="s">
        <v>381</v>
      </c>
      <c r="B34">
        <v>45</v>
      </c>
      <c r="C34" s="333" t="s">
        <v>36</v>
      </c>
      <c r="D34" s="333" t="s">
        <v>43</v>
      </c>
      <c r="E34" s="334"/>
      <c r="F34" s="334"/>
      <c r="G34" s="334"/>
      <c r="H34" s="217">
        <v>45</v>
      </c>
      <c r="I34" s="202"/>
      <c r="J34" s="346"/>
    </row>
    <row r="35" spans="1:10" x14ac:dyDescent="0.25">
      <c r="A35" s="247"/>
      <c r="B35"/>
      <c r="C35" s="333" t="s">
        <v>36</v>
      </c>
      <c r="D35" s="333" t="s">
        <v>44</v>
      </c>
      <c r="E35" s="334"/>
      <c r="F35" s="334"/>
      <c r="G35" s="334"/>
      <c r="H35" s="217"/>
      <c r="I35" s="202"/>
      <c r="J35" s="346"/>
    </row>
    <row r="36" spans="1:10" x14ac:dyDescent="0.25">
      <c r="A36" s="247" t="s">
        <v>314</v>
      </c>
      <c r="B36">
        <v>5</v>
      </c>
      <c r="C36" s="333" t="s">
        <v>36</v>
      </c>
      <c r="D36" s="333" t="s">
        <v>45</v>
      </c>
      <c r="E36" s="334"/>
      <c r="F36" s="334"/>
      <c r="G36" s="334"/>
      <c r="H36" s="217">
        <v>5</v>
      </c>
      <c r="I36" s="202"/>
      <c r="J36" s="346"/>
    </row>
    <row r="37" spans="1:10" x14ac:dyDescent="0.25">
      <c r="A37" s="247" t="s">
        <v>315</v>
      </c>
      <c r="B37">
        <v>290</v>
      </c>
      <c r="C37" s="333" t="s">
        <v>36</v>
      </c>
      <c r="D37" s="333" t="s">
        <v>221</v>
      </c>
      <c r="E37" s="334"/>
      <c r="F37" s="334"/>
      <c r="G37" s="334"/>
      <c r="H37" s="217">
        <v>290</v>
      </c>
      <c r="I37" s="202"/>
      <c r="J37" s="346"/>
    </row>
    <row r="38" spans="1:10" x14ac:dyDescent="0.25">
      <c r="A38" s="247" t="s">
        <v>317</v>
      </c>
      <c r="B38">
        <v>332</v>
      </c>
      <c r="C38" s="333" t="s">
        <v>36</v>
      </c>
      <c r="D38" s="333" t="s">
        <v>227</v>
      </c>
      <c r="E38" s="334"/>
      <c r="F38" s="334"/>
      <c r="G38" s="334"/>
      <c r="H38" s="360">
        <v>332</v>
      </c>
      <c r="I38" s="202"/>
      <c r="J38" s="346"/>
    </row>
    <row r="39" spans="1:10" ht="15.75" thickBot="1" x14ac:dyDescent="0.3">
      <c r="A39" s="247" t="s">
        <v>316</v>
      </c>
      <c r="B39">
        <v>174</v>
      </c>
      <c r="C39" s="347" t="s">
        <v>36</v>
      </c>
      <c r="D39" s="347" t="s">
        <v>222</v>
      </c>
      <c r="E39" s="348"/>
      <c r="F39" s="348"/>
      <c r="G39" s="348"/>
      <c r="H39" s="217">
        <v>174</v>
      </c>
      <c r="I39" s="202"/>
      <c r="J39" s="346"/>
    </row>
    <row r="40" spans="1:10" ht="15.75" customHeight="1" thickBot="1" x14ac:dyDescent="0.3">
      <c r="A40" s="247"/>
      <c r="B40"/>
      <c r="C40" s="578" t="s">
        <v>204</v>
      </c>
      <c r="D40" s="579"/>
      <c r="E40" s="171">
        <f>F40/Metas!O6</f>
        <v>0.93348129773483901</v>
      </c>
      <c r="F40" s="172">
        <f>H40/J40</f>
        <v>9.3348129773483904E-2</v>
      </c>
      <c r="G40" s="172"/>
      <c r="H40" s="219">
        <f>SUM(H28:H39)</f>
        <v>2860</v>
      </c>
      <c r="I40" s="357">
        <f>SUM(I28:I39)</f>
        <v>0</v>
      </c>
      <c r="J40" s="358">
        <v>30638</v>
      </c>
    </row>
    <row r="41" spans="1:10" x14ac:dyDescent="0.25">
      <c r="A41" s="247" t="s">
        <v>382</v>
      </c>
      <c r="B41">
        <v>44</v>
      </c>
      <c r="C41" s="343" t="s">
        <v>46</v>
      </c>
      <c r="D41" s="343" t="s">
        <v>47</v>
      </c>
      <c r="E41" s="344"/>
      <c r="F41" s="350"/>
      <c r="G41" s="350"/>
      <c r="H41" s="216">
        <v>44</v>
      </c>
      <c r="I41" s="205"/>
      <c r="J41" s="345"/>
    </row>
    <row r="42" spans="1:10" x14ac:dyDescent="0.25">
      <c r="A42" s="247" t="s">
        <v>318</v>
      </c>
      <c r="B42">
        <v>38</v>
      </c>
      <c r="C42" s="333" t="s">
        <v>46</v>
      </c>
      <c r="D42" s="333" t="s">
        <v>48</v>
      </c>
      <c r="E42" s="334"/>
      <c r="F42" s="338"/>
      <c r="G42" s="338"/>
      <c r="H42" s="217">
        <v>38</v>
      </c>
      <c r="I42" s="202"/>
      <c r="J42" s="346"/>
    </row>
    <row r="43" spans="1:10" x14ac:dyDescent="0.25">
      <c r="A43" s="247" t="s">
        <v>383</v>
      </c>
      <c r="B43">
        <v>23</v>
      </c>
      <c r="C43" s="333" t="s">
        <v>46</v>
      </c>
      <c r="D43" s="333" t="s">
        <v>49</v>
      </c>
      <c r="E43" s="334"/>
      <c r="F43" s="338"/>
      <c r="G43" s="338"/>
      <c r="H43" s="217">
        <v>23</v>
      </c>
      <c r="I43" s="202"/>
      <c r="J43" s="346"/>
    </row>
    <row r="44" spans="1:10" ht="15.75" thickBot="1" x14ac:dyDescent="0.3">
      <c r="A44" s="247" t="s">
        <v>319</v>
      </c>
      <c r="B44">
        <v>17</v>
      </c>
      <c r="C44" s="347" t="s">
        <v>46</v>
      </c>
      <c r="D44" s="347" t="s">
        <v>50</v>
      </c>
      <c r="E44" s="323"/>
      <c r="F44" s="351"/>
      <c r="G44" s="351"/>
      <c r="H44" s="218">
        <v>17</v>
      </c>
      <c r="I44" s="203"/>
      <c r="J44" s="349"/>
    </row>
    <row r="45" spans="1:10" ht="15.75" customHeight="1" thickBot="1" x14ac:dyDescent="0.3">
      <c r="C45" s="583" t="s">
        <v>51</v>
      </c>
      <c r="D45" s="584"/>
      <c r="E45" s="171">
        <f>F45/Metas!O7</f>
        <v>1.71100795197958</v>
      </c>
      <c r="F45" s="172">
        <f>H45/J45</f>
        <v>0.19334389857369255</v>
      </c>
      <c r="G45" s="172"/>
      <c r="H45" s="220">
        <f t="shared" ref="H45:I45" si="1">SUM(H41:H44)</f>
        <v>122</v>
      </c>
      <c r="I45" s="310">
        <f t="shared" si="1"/>
        <v>0</v>
      </c>
      <c r="J45" s="248">
        <v>631</v>
      </c>
    </row>
    <row r="46" spans="1:10" x14ac:dyDescent="0.25">
      <c r="A46" s="144" t="s">
        <v>320</v>
      </c>
      <c r="B46" s="144">
        <v>13</v>
      </c>
      <c r="C46" s="343" t="s">
        <v>52</v>
      </c>
      <c r="D46" s="343" t="s">
        <v>53</v>
      </c>
      <c r="E46" s="344"/>
      <c r="F46" s="350"/>
      <c r="G46" s="350"/>
      <c r="H46" s="216">
        <v>13</v>
      </c>
      <c r="I46" s="205"/>
      <c r="J46" s="345"/>
    </row>
    <row r="47" spans="1:10" x14ac:dyDescent="0.25">
      <c r="C47" s="333" t="s">
        <v>52</v>
      </c>
      <c r="D47" s="333" t="s">
        <v>54</v>
      </c>
      <c r="E47" s="334"/>
      <c r="F47" s="338"/>
      <c r="G47" s="338"/>
      <c r="H47" s="217"/>
      <c r="I47" s="202"/>
      <c r="J47" s="346"/>
    </row>
    <row r="48" spans="1:10" x14ac:dyDescent="0.25">
      <c r="C48" s="333" t="s">
        <v>52</v>
      </c>
      <c r="D48" s="333" t="s">
        <v>55</v>
      </c>
      <c r="E48" s="334"/>
      <c r="F48" s="338"/>
      <c r="G48" s="338"/>
      <c r="H48" s="217"/>
      <c r="I48" s="202"/>
      <c r="J48" s="346"/>
    </row>
    <row r="49" spans="1:10" ht="15.75" thickBot="1" x14ac:dyDescent="0.3">
      <c r="C49" s="347" t="s">
        <v>52</v>
      </c>
      <c r="D49" s="347" t="s">
        <v>56</v>
      </c>
      <c r="E49" s="323"/>
      <c r="F49" s="351"/>
      <c r="G49" s="351"/>
      <c r="H49" s="218"/>
      <c r="I49" s="203"/>
      <c r="J49" s="349"/>
    </row>
    <row r="50" spans="1:10" ht="15.75" customHeight="1" thickBot="1" x14ac:dyDescent="0.3">
      <c r="C50" s="583" t="s">
        <v>57</v>
      </c>
      <c r="D50" s="584"/>
      <c r="E50" s="171">
        <f>F50/Metas!O8</f>
        <v>0.41139240506329117</v>
      </c>
      <c r="F50" s="172">
        <f>H50/J50</f>
        <v>3.2911392405063293E-2</v>
      </c>
      <c r="G50" s="172"/>
      <c r="H50" s="220">
        <f t="shared" ref="H50:I50" si="2">SUM(H46:H49)</f>
        <v>13</v>
      </c>
      <c r="I50" s="310">
        <f t="shared" si="2"/>
        <v>0</v>
      </c>
      <c r="J50" s="248">
        <v>395</v>
      </c>
    </row>
    <row r="51" spans="1:10" x14ac:dyDescent="0.25">
      <c r="A51" s="247" t="s">
        <v>321</v>
      </c>
      <c r="B51">
        <v>17</v>
      </c>
      <c r="C51" s="343" t="s">
        <v>58</v>
      </c>
      <c r="D51" s="343" t="s">
        <v>59</v>
      </c>
      <c r="E51" s="344"/>
      <c r="F51" s="344"/>
      <c r="G51" s="344"/>
      <c r="H51" s="361">
        <v>17</v>
      </c>
      <c r="I51" s="205"/>
      <c r="J51" s="345"/>
    </row>
    <row r="52" spans="1:10" x14ac:dyDescent="0.25">
      <c r="A52" s="247" t="s">
        <v>322</v>
      </c>
      <c r="B52">
        <v>32</v>
      </c>
      <c r="C52" s="333" t="s">
        <v>58</v>
      </c>
      <c r="D52" s="333" t="s">
        <v>60</v>
      </c>
      <c r="E52" s="334"/>
      <c r="F52" s="334"/>
      <c r="G52" s="334"/>
      <c r="H52" s="362">
        <v>32</v>
      </c>
      <c r="I52" s="202"/>
      <c r="J52" s="346"/>
    </row>
    <row r="53" spans="1:10" x14ac:dyDescent="0.25">
      <c r="A53" s="247" t="s">
        <v>323</v>
      </c>
      <c r="B53">
        <v>28</v>
      </c>
      <c r="C53" s="333" t="s">
        <v>58</v>
      </c>
      <c r="D53" s="333" t="s">
        <v>61</v>
      </c>
      <c r="E53" s="334"/>
      <c r="F53" s="334"/>
      <c r="G53" s="334"/>
      <c r="H53" s="362">
        <v>28</v>
      </c>
      <c r="I53" s="202"/>
      <c r="J53" s="346"/>
    </row>
    <row r="54" spans="1:10" x14ac:dyDescent="0.25">
      <c r="A54" s="247" t="s">
        <v>384</v>
      </c>
      <c r="B54">
        <v>2</v>
      </c>
      <c r="C54" s="333" t="s">
        <v>58</v>
      </c>
      <c r="D54" s="333" t="s">
        <v>62</v>
      </c>
      <c r="E54" s="334"/>
      <c r="F54" s="334"/>
      <c r="G54" s="334"/>
      <c r="H54" s="217">
        <v>2</v>
      </c>
      <c r="I54" s="202"/>
      <c r="J54" s="346"/>
    </row>
    <row r="55" spans="1:10" x14ac:dyDescent="0.25">
      <c r="A55" s="247" t="s">
        <v>385</v>
      </c>
      <c r="B55">
        <v>41</v>
      </c>
      <c r="C55" s="333" t="s">
        <v>58</v>
      </c>
      <c r="D55" s="333" t="s">
        <v>63</v>
      </c>
      <c r="E55" s="334"/>
      <c r="F55" s="334"/>
      <c r="G55" s="334"/>
      <c r="H55" s="362">
        <v>41</v>
      </c>
      <c r="I55" s="202"/>
      <c r="J55" s="346"/>
    </row>
    <row r="56" spans="1:10" x14ac:dyDescent="0.25">
      <c r="A56" s="247" t="s">
        <v>324</v>
      </c>
      <c r="B56">
        <v>15</v>
      </c>
      <c r="C56" s="333" t="s">
        <v>58</v>
      </c>
      <c r="D56" s="333" t="s">
        <v>64</v>
      </c>
      <c r="E56" s="334"/>
      <c r="F56" s="334"/>
      <c r="G56" s="334"/>
      <c r="H56" s="362">
        <v>15</v>
      </c>
      <c r="I56" s="202"/>
      <c r="J56" s="346"/>
    </row>
    <row r="57" spans="1:10" x14ac:dyDescent="0.25">
      <c r="A57" s="247" t="s">
        <v>325</v>
      </c>
      <c r="B57">
        <v>9</v>
      </c>
      <c r="C57" s="333" t="s">
        <v>58</v>
      </c>
      <c r="D57" s="333" t="s">
        <v>65</v>
      </c>
      <c r="E57" s="334"/>
      <c r="F57" s="334"/>
      <c r="G57" s="334"/>
      <c r="H57" s="362">
        <v>9</v>
      </c>
      <c r="I57" s="202"/>
      <c r="J57" s="346"/>
    </row>
    <row r="58" spans="1:10" x14ac:dyDescent="0.25">
      <c r="A58" s="247" t="s">
        <v>386</v>
      </c>
      <c r="B58">
        <v>16</v>
      </c>
      <c r="C58" s="333" t="s">
        <v>58</v>
      </c>
      <c r="D58" s="333" t="s">
        <v>66</v>
      </c>
      <c r="E58" s="334"/>
      <c r="F58" s="334"/>
      <c r="G58" s="334"/>
      <c r="H58" s="362">
        <v>16</v>
      </c>
      <c r="I58" s="202"/>
      <c r="J58" s="346"/>
    </row>
    <row r="59" spans="1:10" x14ac:dyDescent="0.25">
      <c r="A59" s="247" t="s">
        <v>326</v>
      </c>
      <c r="B59">
        <v>13</v>
      </c>
      <c r="C59" s="333" t="s">
        <v>58</v>
      </c>
      <c r="D59" s="333" t="s">
        <v>67</v>
      </c>
      <c r="E59" s="334"/>
      <c r="F59" s="334"/>
      <c r="G59" s="334"/>
      <c r="H59" s="362">
        <v>13</v>
      </c>
      <c r="I59" s="202"/>
      <c r="J59" s="346"/>
    </row>
    <row r="60" spans="1:10" ht="15.75" thickBot="1" x14ac:dyDescent="0.3">
      <c r="A60" s="247" t="s">
        <v>327</v>
      </c>
      <c r="B60">
        <v>108</v>
      </c>
      <c r="C60" s="347" t="s">
        <v>58</v>
      </c>
      <c r="D60" s="347" t="s">
        <v>224</v>
      </c>
      <c r="E60" s="348"/>
      <c r="F60" s="348"/>
      <c r="G60" s="348"/>
      <c r="H60" s="363">
        <v>108</v>
      </c>
      <c r="I60" s="203"/>
      <c r="J60" s="349"/>
    </row>
    <row r="61" spans="1:10" ht="15.75" customHeight="1" thickBot="1" x14ac:dyDescent="0.3">
      <c r="C61" s="578" t="s">
        <v>205</v>
      </c>
      <c r="D61" s="579"/>
      <c r="E61" s="171">
        <f>F61/Metas!O9</f>
        <v>0.62076126096273221</v>
      </c>
      <c r="F61" s="172">
        <f>H61/J61</f>
        <v>0.11856540084388185</v>
      </c>
      <c r="G61" s="172"/>
      <c r="H61" s="219">
        <f t="shared" ref="H61:I61" si="3">SUM(H51:H60)</f>
        <v>281</v>
      </c>
      <c r="I61" s="310">
        <f t="shared" si="3"/>
        <v>0</v>
      </c>
      <c r="J61" s="248">
        <v>2370</v>
      </c>
    </row>
    <row r="62" spans="1:10" x14ac:dyDescent="0.25">
      <c r="A62" s="247" t="s">
        <v>328</v>
      </c>
      <c r="B62">
        <v>87</v>
      </c>
      <c r="C62" s="343" t="s">
        <v>68</v>
      </c>
      <c r="D62" s="343" t="s">
        <v>69</v>
      </c>
      <c r="E62" s="344"/>
      <c r="F62" s="344"/>
      <c r="G62" s="344"/>
      <c r="H62" s="216">
        <v>87</v>
      </c>
      <c r="I62" s="205"/>
      <c r="J62" s="345"/>
    </row>
    <row r="63" spans="1:10" x14ac:dyDescent="0.25">
      <c r="A63" s="247" t="s">
        <v>387</v>
      </c>
      <c r="B63">
        <v>21</v>
      </c>
      <c r="C63" s="333" t="s">
        <v>68</v>
      </c>
      <c r="D63" s="333" t="s">
        <v>70</v>
      </c>
      <c r="E63" s="334"/>
      <c r="F63" s="334"/>
      <c r="G63" s="334"/>
      <c r="H63" s="217">
        <v>21</v>
      </c>
      <c r="I63" s="202"/>
      <c r="J63" s="346"/>
    </row>
    <row r="64" spans="1:10" x14ac:dyDescent="0.25">
      <c r="A64" s="247"/>
      <c r="B64"/>
      <c r="C64" s="333" t="s">
        <v>68</v>
      </c>
      <c r="D64" s="333" t="s">
        <v>71</v>
      </c>
      <c r="E64" s="334"/>
      <c r="F64" s="334"/>
      <c r="G64" s="334"/>
      <c r="H64" s="217"/>
      <c r="I64" s="202"/>
      <c r="J64" s="346"/>
    </row>
    <row r="65" spans="1:10" x14ac:dyDescent="0.25">
      <c r="A65" s="247" t="s">
        <v>388</v>
      </c>
      <c r="B65">
        <v>5</v>
      </c>
      <c r="C65" s="333" t="s">
        <v>68</v>
      </c>
      <c r="D65" s="333" t="s">
        <v>72</v>
      </c>
      <c r="E65" s="334"/>
      <c r="F65" s="334"/>
      <c r="G65" s="334"/>
      <c r="H65" s="217">
        <v>5</v>
      </c>
      <c r="I65" s="202"/>
      <c r="J65" s="346"/>
    </row>
    <row r="66" spans="1:10" x14ac:dyDescent="0.25">
      <c r="A66" s="247"/>
      <c r="B66"/>
      <c r="C66" s="333" t="s">
        <v>68</v>
      </c>
      <c r="D66" s="333" t="s">
        <v>73</v>
      </c>
      <c r="E66" s="334"/>
      <c r="F66" s="334"/>
      <c r="G66" s="334"/>
      <c r="H66" s="217"/>
      <c r="I66" s="202"/>
      <c r="J66" s="346"/>
    </row>
    <row r="67" spans="1:10" x14ac:dyDescent="0.25">
      <c r="A67" s="247" t="s">
        <v>389</v>
      </c>
      <c r="B67">
        <v>10</v>
      </c>
      <c r="C67" s="333" t="s">
        <v>68</v>
      </c>
      <c r="D67" s="333" t="s">
        <v>74</v>
      </c>
      <c r="E67" s="334"/>
      <c r="F67" s="334"/>
      <c r="G67" s="334"/>
      <c r="H67" s="217">
        <v>10</v>
      </c>
      <c r="I67" s="202"/>
      <c r="J67" s="346"/>
    </row>
    <row r="68" spans="1:10" x14ac:dyDescent="0.25">
      <c r="A68" s="247" t="s">
        <v>329</v>
      </c>
      <c r="B68">
        <v>8</v>
      </c>
      <c r="C68" s="333" t="s">
        <v>68</v>
      </c>
      <c r="D68" s="333" t="s">
        <v>75</v>
      </c>
      <c r="E68" s="334"/>
      <c r="F68" s="334"/>
      <c r="G68" s="334"/>
      <c r="H68" s="217">
        <v>8</v>
      </c>
      <c r="I68" s="202"/>
      <c r="J68" s="346"/>
    </row>
    <row r="69" spans="1:10" x14ac:dyDescent="0.25">
      <c r="A69" s="247" t="s">
        <v>390</v>
      </c>
      <c r="B69">
        <v>6</v>
      </c>
      <c r="C69" s="333" t="s">
        <v>68</v>
      </c>
      <c r="D69" s="333" t="s">
        <v>76</v>
      </c>
      <c r="E69" s="334"/>
      <c r="F69" s="334"/>
      <c r="G69" s="334"/>
      <c r="H69" s="217">
        <v>6</v>
      </c>
      <c r="I69" s="202"/>
      <c r="J69" s="346"/>
    </row>
    <row r="70" spans="1:10" x14ac:dyDescent="0.25">
      <c r="A70" s="247" t="s">
        <v>391</v>
      </c>
      <c r="B70">
        <v>14</v>
      </c>
      <c r="C70" s="333" t="s">
        <v>68</v>
      </c>
      <c r="D70" s="333" t="s">
        <v>77</v>
      </c>
      <c r="E70" s="334"/>
      <c r="F70" s="334"/>
      <c r="G70" s="334"/>
      <c r="H70" s="217">
        <v>14</v>
      </c>
      <c r="I70" s="202"/>
      <c r="J70" s="346"/>
    </row>
    <row r="71" spans="1:10" x14ac:dyDescent="0.25">
      <c r="A71" s="247" t="s">
        <v>392</v>
      </c>
      <c r="B71">
        <v>14</v>
      </c>
      <c r="C71" s="333" t="s">
        <v>68</v>
      </c>
      <c r="D71" s="333" t="s">
        <v>78</v>
      </c>
      <c r="E71" s="334"/>
      <c r="F71" s="334"/>
      <c r="G71" s="334"/>
      <c r="H71" s="362">
        <v>14</v>
      </c>
      <c r="I71" s="202"/>
      <c r="J71" s="346"/>
    </row>
    <row r="72" spans="1:10" x14ac:dyDescent="0.25">
      <c r="A72" s="247" t="s">
        <v>393</v>
      </c>
      <c r="B72">
        <v>50</v>
      </c>
      <c r="C72" s="333" t="s">
        <v>68</v>
      </c>
      <c r="D72" s="333" t="s">
        <v>79</v>
      </c>
      <c r="E72" s="334"/>
      <c r="F72" s="334"/>
      <c r="G72" s="334"/>
      <c r="H72" s="217">
        <v>50</v>
      </c>
      <c r="I72" s="202"/>
      <c r="J72" s="346"/>
    </row>
    <row r="73" spans="1:10" x14ac:dyDescent="0.25">
      <c r="A73" s="247" t="s">
        <v>394</v>
      </c>
      <c r="B73">
        <v>4</v>
      </c>
      <c r="C73" s="333" t="s">
        <v>68</v>
      </c>
      <c r="D73" s="333" t="s">
        <v>80</v>
      </c>
      <c r="E73" s="334"/>
      <c r="F73" s="334"/>
      <c r="G73" s="334"/>
      <c r="H73" s="217">
        <v>4</v>
      </c>
      <c r="I73" s="202"/>
      <c r="J73" s="346"/>
    </row>
    <row r="74" spans="1:10" x14ac:dyDescent="0.25">
      <c r="A74" s="247" t="s">
        <v>395</v>
      </c>
      <c r="B74">
        <v>7</v>
      </c>
      <c r="C74" s="333" t="s">
        <v>68</v>
      </c>
      <c r="D74" s="333" t="s">
        <v>81</v>
      </c>
      <c r="E74" s="334"/>
      <c r="F74" s="334"/>
      <c r="G74" s="334"/>
      <c r="H74" s="217">
        <v>7</v>
      </c>
      <c r="I74" s="202"/>
      <c r="J74" s="346"/>
    </row>
    <row r="75" spans="1:10" ht="15.75" thickBot="1" x14ac:dyDescent="0.3">
      <c r="A75" s="247" t="s">
        <v>330</v>
      </c>
      <c r="B75">
        <v>496</v>
      </c>
      <c r="C75" s="347" t="s">
        <v>68</v>
      </c>
      <c r="D75" s="347" t="s">
        <v>82</v>
      </c>
      <c r="E75" s="348"/>
      <c r="F75" s="348"/>
      <c r="G75" s="348"/>
      <c r="H75" s="218">
        <v>496</v>
      </c>
      <c r="I75" s="203"/>
      <c r="J75" s="349"/>
    </row>
    <row r="76" spans="1:10" ht="15.75" customHeight="1" thickBot="1" x14ac:dyDescent="0.3">
      <c r="C76" s="578" t="s">
        <v>206</v>
      </c>
      <c r="D76" s="579"/>
      <c r="E76" s="171">
        <f>F76/Metas!O10</f>
        <v>1.6130473637176048</v>
      </c>
      <c r="F76" s="172">
        <f>H76/J76</f>
        <v>0.16130473637176049</v>
      </c>
      <c r="G76" s="172"/>
      <c r="H76" s="219">
        <f t="shared" ref="H76:I76" si="4">SUM(H62:H75)</f>
        <v>722</v>
      </c>
      <c r="I76" s="204">
        <f t="shared" si="4"/>
        <v>0</v>
      </c>
      <c r="J76" s="248">
        <v>4476</v>
      </c>
    </row>
    <row r="77" spans="1:10" x14ac:dyDescent="0.25">
      <c r="A77" s="144" t="s">
        <v>331</v>
      </c>
      <c r="B77" s="144">
        <v>159</v>
      </c>
      <c r="C77" s="343" t="s">
        <v>83</v>
      </c>
      <c r="D77" s="343" t="s">
        <v>84</v>
      </c>
      <c r="E77" s="344"/>
      <c r="F77" s="344"/>
      <c r="G77" s="344"/>
      <c r="H77" s="216">
        <v>159</v>
      </c>
      <c r="I77" s="205"/>
      <c r="J77" s="345"/>
    </row>
    <row r="78" spans="1:10" x14ac:dyDescent="0.25">
      <c r="C78" s="333" t="s">
        <v>83</v>
      </c>
      <c r="D78" s="333" t="s">
        <v>85</v>
      </c>
      <c r="E78" s="334"/>
      <c r="F78" s="334"/>
      <c r="G78" s="334"/>
      <c r="H78" s="217"/>
      <c r="I78" s="202"/>
      <c r="J78" s="346"/>
    </row>
    <row r="79" spans="1:10" x14ac:dyDescent="0.25">
      <c r="C79" s="333" t="s">
        <v>83</v>
      </c>
      <c r="D79" s="333" t="s">
        <v>86</v>
      </c>
      <c r="E79" s="334"/>
      <c r="F79" s="334"/>
      <c r="G79" s="334"/>
      <c r="H79" s="217"/>
      <c r="I79" s="202"/>
      <c r="J79" s="346"/>
    </row>
    <row r="80" spans="1:10" x14ac:dyDescent="0.25">
      <c r="C80" s="333" t="s">
        <v>83</v>
      </c>
      <c r="D80" s="333" t="s">
        <v>87</v>
      </c>
      <c r="E80" s="334"/>
      <c r="F80" s="334"/>
      <c r="G80" s="334"/>
      <c r="H80" s="217"/>
      <c r="I80" s="202"/>
      <c r="J80" s="346"/>
    </row>
    <row r="81" spans="1:10" x14ac:dyDescent="0.25">
      <c r="C81" s="333" t="s">
        <v>83</v>
      </c>
      <c r="D81" s="333" t="s">
        <v>88</v>
      </c>
      <c r="E81" s="334"/>
      <c r="F81" s="334"/>
      <c r="G81" s="334"/>
      <c r="H81" s="217"/>
      <c r="I81" s="202"/>
      <c r="J81" s="346"/>
    </row>
    <row r="82" spans="1:10" x14ac:dyDescent="0.25">
      <c r="C82" s="333" t="s">
        <v>83</v>
      </c>
      <c r="D82" s="333" t="s">
        <v>89</v>
      </c>
      <c r="E82" s="334"/>
      <c r="F82" s="334"/>
      <c r="G82" s="334"/>
      <c r="H82" s="217"/>
      <c r="I82" s="202"/>
      <c r="J82" s="346"/>
    </row>
    <row r="83" spans="1:10" x14ac:dyDescent="0.25">
      <c r="A83" s="144" t="s">
        <v>396</v>
      </c>
      <c r="B83" s="144">
        <v>2</v>
      </c>
      <c r="C83" s="333" t="s">
        <v>83</v>
      </c>
      <c r="D83" s="333" t="s">
        <v>90</v>
      </c>
      <c r="E83" s="334"/>
      <c r="F83" s="334"/>
      <c r="G83" s="334"/>
      <c r="H83" s="217">
        <v>2</v>
      </c>
      <c r="I83" s="202"/>
      <c r="J83" s="346"/>
    </row>
    <row r="84" spans="1:10" x14ac:dyDescent="0.25">
      <c r="A84" s="144" t="s">
        <v>397</v>
      </c>
      <c r="B84" s="144">
        <v>2</v>
      </c>
      <c r="C84" s="333" t="s">
        <v>83</v>
      </c>
      <c r="D84" s="333" t="s">
        <v>91</v>
      </c>
      <c r="E84" s="334"/>
      <c r="F84" s="334"/>
      <c r="G84" s="334"/>
      <c r="H84" s="217">
        <v>2</v>
      </c>
      <c r="I84" s="202"/>
      <c r="J84" s="346"/>
    </row>
    <row r="85" spans="1:10" x14ac:dyDescent="0.25">
      <c r="C85" s="333" t="s">
        <v>83</v>
      </c>
      <c r="D85" s="333" t="s">
        <v>92</v>
      </c>
      <c r="E85" s="334"/>
      <c r="F85" s="334"/>
      <c r="G85" s="334"/>
      <c r="H85" s="217"/>
      <c r="I85" s="202"/>
      <c r="J85" s="346"/>
    </row>
    <row r="86" spans="1:10" ht="15.75" thickBot="1" x14ac:dyDescent="0.3">
      <c r="A86" s="144" t="s">
        <v>398</v>
      </c>
      <c r="B86" s="144">
        <v>1</v>
      </c>
      <c r="C86" s="347" t="s">
        <v>83</v>
      </c>
      <c r="D86" s="347" t="s">
        <v>93</v>
      </c>
      <c r="E86" s="348"/>
      <c r="F86" s="348"/>
      <c r="G86" s="348"/>
      <c r="H86" s="218">
        <v>1</v>
      </c>
      <c r="I86" s="203"/>
      <c r="J86" s="349"/>
    </row>
    <row r="87" spans="1:10" ht="15.75" customHeight="1" thickBot="1" x14ac:dyDescent="0.3">
      <c r="C87" s="578" t="s">
        <v>207</v>
      </c>
      <c r="D87" s="579"/>
      <c r="E87" s="171">
        <f>F87/Metas!O11</f>
        <v>1.3082322910019146</v>
      </c>
      <c r="F87" s="172">
        <f>H87/J87</f>
        <v>0.10465858328015316</v>
      </c>
      <c r="G87" s="172"/>
      <c r="H87" s="219">
        <f t="shared" ref="H87:I87" si="5">SUM(H77:H86)</f>
        <v>164</v>
      </c>
      <c r="I87" s="204">
        <f t="shared" si="5"/>
        <v>0</v>
      </c>
      <c r="J87" s="248">
        <v>1567</v>
      </c>
    </row>
    <row r="88" spans="1:10" x14ac:dyDescent="0.25">
      <c r="A88" s="144" t="s">
        <v>332</v>
      </c>
      <c r="B88" s="144">
        <v>21</v>
      </c>
      <c r="C88" s="343" t="s">
        <v>94</v>
      </c>
      <c r="D88" s="343" t="s">
        <v>95</v>
      </c>
      <c r="E88" s="344"/>
      <c r="F88" s="344"/>
      <c r="G88" s="344"/>
      <c r="H88" s="216">
        <v>21</v>
      </c>
      <c r="I88" s="205"/>
      <c r="J88" s="345"/>
    </row>
    <row r="89" spans="1:10" x14ac:dyDescent="0.25">
      <c r="A89" s="144" t="s">
        <v>399</v>
      </c>
      <c r="B89" s="144">
        <v>18</v>
      </c>
      <c r="C89" s="333" t="s">
        <v>94</v>
      </c>
      <c r="D89" s="333" t="s">
        <v>96</v>
      </c>
      <c r="E89" s="334"/>
      <c r="F89" s="334"/>
      <c r="G89" s="334"/>
      <c r="H89" s="217">
        <v>18</v>
      </c>
      <c r="I89" s="202"/>
      <c r="J89" s="346"/>
    </row>
    <row r="90" spans="1:10" x14ac:dyDescent="0.25">
      <c r="A90" s="144" t="s">
        <v>333</v>
      </c>
      <c r="B90" s="144">
        <v>53</v>
      </c>
      <c r="C90" s="333" t="s">
        <v>94</v>
      </c>
      <c r="D90" s="333" t="s">
        <v>97</v>
      </c>
      <c r="E90" s="334"/>
      <c r="F90" s="334"/>
      <c r="G90" s="334"/>
      <c r="H90" s="217">
        <v>53</v>
      </c>
      <c r="I90" s="202"/>
      <c r="J90" s="346"/>
    </row>
    <row r="91" spans="1:10" x14ac:dyDescent="0.25">
      <c r="A91" s="144" t="s">
        <v>400</v>
      </c>
      <c r="B91" s="144">
        <v>7</v>
      </c>
      <c r="C91" s="333" t="s">
        <v>94</v>
      </c>
      <c r="D91" s="333" t="s">
        <v>98</v>
      </c>
      <c r="E91" s="334"/>
      <c r="F91" s="334"/>
      <c r="G91" s="334"/>
      <c r="H91" s="217">
        <v>7</v>
      </c>
      <c r="I91" s="202"/>
      <c r="J91" s="346"/>
    </row>
    <row r="92" spans="1:10" ht="15.75" thickBot="1" x14ac:dyDescent="0.3">
      <c r="A92" s="144" t="s">
        <v>334</v>
      </c>
      <c r="B92" s="144">
        <v>23</v>
      </c>
      <c r="C92" s="347" t="s">
        <v>94</v>
      </c>
      <c r="D92" s="347" t="s">
        <v>99</v>
      </c>
      <c r="E92" s="348"/>
      <c r="F92" s="348"/>
      <c r="G92" s="348"/>
      <c r="H92" s="218">
        <v>23</v>
      </c>
      <c r="I92" s="203"/>
      <c r="J92" s="349"/>
    </row>
    <row r="93" spans="1:10" ht="15.75" customHeight="1" thickBot="1" x14ac:dyDescent="0.3">
      <c r="C93" s="578" t="s">
        <v>208</v>
      </c>
      <c r="D93" s="579"/>
      <c r="E93" s="171">
        <f>F93/Metas!O12</f>
        <v>0.6463439185394747</v>
      </c>
      <c r="F93" s="172">
        <f>H93/J93</f>
        <v>0.10535405872193437</v>
      </c>
      <c r="G93" s="172"/>
      <c r="H93" s="219">
        <f t="shared" ref="H93:I93" si="6">SUM(H88:H92)</f>
        <v>122</v>
      </c>
      <c r="I93" s="204">
        <f t="shared" si="6"/>
        <v>0</v>
      </c>
      <c r="J93" s="248">
        <v>1158</v>
      </c>
    </row>
    <row r="94" spans="1:10" x14ac:dyDescent="0.25">
      <c r="A94" s="247" t="s">
        <v>335</v>
      </c>
      <c r="B94">
        <v>17</v>
      </c>
      <c r="C94" s="343" t="s">
        <v>100</v>
      </c>
      <c r="D94" s="343" t="s">
        <v>101</v>
      </c>
      <c r="E94" s="344"/>
      <c r="F94" s="344"/>
      <c r="G94" s="344"/>
      <c r="H94" s="216">
        <v>17</v>
      </c>
      <c r="I94" s="205"/>
      <c r="J94" s="345"/>
    </row>
    <row r="95" spans="1:10" x14ac:dyDescent="0.25">
      <c r="A95" s="247" t="s">
        <v>336</v>
      </c>
      <c r="B95">
        <v>40</v>
      </c>
      <c r="C95" s="333" t="s">
        <v>100</v>
      </c>
      <c r="D95" s="333" t="s">
        <v>102</v>
      </c>
      <c r="E95" s="334"/>
      <c r="F95" s="334"/>
      <c r="G95" s="334"/>
      <c r="H95" s="217">
        <v>40</v>
      </c>
      <c r="I95" s="202"/>
      <c r="J95" s="346"/>
    </row>
    <row r="96" spans="1:10" x14ac:dyDescent="0.25">
      <c r="A96" s="247" t="s">
        <v>401</v>
      </c>
      <c r="B96">
        <v>9</v>
      </c>
      <c r="C96" s="333" t="s">
        <v>100</v>
      </c>
      <c r="D96" s="333" t="s">
        <v>103</v>
      </c>
      <c r="E96" s="334"/>
      <c r="F96" s="334"/>
      <c r="G96" s="334"/>
      <c r="H96" s="217">
        <v>9</v>
      </c>
      <c r="I96" s="202"/>
      <c r="J96" s="346"/>
    </row>
    <row r="97" spans="1:10" x14ac:dyDescent="0.25">
      <c r="A97" s="247" t="s">
        <v>402</v>
      </c>
      <c r="B97">
        <v>38</v>
      </c>
      <c r="C97" s="333" t="s">
        <v>100</v>
      </c>
      <c r="D97" s="333" t="s">
        <v>358</v>
      </c>
      <c r="E97" s="334"/>
      <c r="F97" s="334"/>
      <c r="G97" s="334"/>
      <c r="H97" s="362">
        <v>38</v>
      </c>
      <c r="I97" s="202"/>
      <c r="J97" s="346"/>
    </row>
    <row r="98" spans="1:10" x14ac:dyDescent="0.25">
      <c r="A98" s="247" t="s">
        <v>337</v>
      </c>
      <c r="B98">
        <v>36</v>
      </c>
      <c r="C98" s="333" t="s">
        <v>100</v>
      </c>
      <c r="D98" s="333" t="s">
        <v>104</v>
      </c>
      <c r="E98" s="334"/>
      <c r="F98" s="334"/>
      <c r="G98" s="334"/>
      <c r="H98" s="217">
        <v>36</v>
      </c>
      <c r="I98" s="202"/>
      <c r="J98" s="346"/>
    </row>
    <row r="99" spans="1:10" x14ac:dyDescent="0.25">
      <c r="A99" s="247" t="s">
        <v>403</v>
      </c>
      <c r="B99">
        <v>25</v>
      </c>
      <c r="C99" s="333" t="s">
        <v>100</v>
      </c>
      <c r="D99" s="333" t="s">
        <v>105</v>
      </c>
      <c r="E99" s="334"/>
      <c r="F99" s="334"/>
      <c r="G99" s="334"/>
      <c r="H99" s="217">
        <v>25</v>
      </c>
      <c r="I99" s="202"/>
      <c r="J99" s="346"/>
    </row>
    <row r="100" spans="1:10" x14ac:dyDescent="0.25">
      <c r="A100" s="247" t="s">
        <v>338</v>
      </c>
      <c r="B100">
        <v>51</v>
      </c>
      <c r="C100" s="333" t="s">
        <v>100</v>
      </c>
      <c r="D100" s="333" t="s">
        <v>106</v>
      </c>
      <c r="E100" s="334"/>
      <c r="F100" s="334"/>
      <c r="G100" s="334"/>
      <c r="H100" s="217">
        <v>51</v>
      </c>
      <c r="I100" s="202"/>
      <c r="J100" s="346"/>
    </row>
    <row r="101" spans="1:10" x14ac:dyDescent="0.25">
      <c r="A101" s="247" t="s">
        <v>339</v>
      </c>
      <c r="B101">
        <v>58</v>
      </c>
      <c r="C101" s="333" t="s">
        <v>100</v>
      </c>
      <c r="D101" s="333" t="s">
        <v>107</v>
      </c>
      <c r="E101" s="334"/>
      <c r="F101" s="334"/>
      <c r="G101" s="334"/>
      <c r="H101" s="217">
        <v>58</v>
      </c>
      <c r="I101" s="202"/>
      <c r="J101" s="346"/>
    </row>
    <row r="102" spans="1:10" x14ac:dyDescent="0.25">
      <c r="A102" s="247" t="s">
        <v>404</v>
      </c>
      <c r="B102">
        <v>19</v>
      </c>
      <c r="C102" s="333" t="s">
        <v>100</v>
      </c>
      <c r="D102" s="333" t="s">
        <v>108</v>
      </c>
      <c r="E102" s="334"/>
      <c r="F102" s="334"/>
      <c r="G102" s="334"/>
      <c r="H102" s="217">
        <v>19</v>
      </c>
      <c r="I102" s="202"/>
      <c r="J102" s="346"/>
    </row>
    <row r="103" spans="1:10" ht="15.75" thickBot="1" x14ac:dyDescent="0.3">
      <c r="A103" s="247" t="s">
        <v>340</v>
      </c>
      <c r="B103">
        <v>43</v>
      </c>
      <c r="C103" s="347" t="s">
        <v>100</v>
      </c>
      <c r="D103" s="347" t="s">
        <v>109</v>
      </c>
      <c r="E103" s="348"/>
      <c r="F103" s="348"/>
      <c r="G103" s="348"/>
      <c r="H103" s="218">
        <v>43</v>
      </c>
      <c r="I103" s="203"/>
      <c r="J103" s="349"/>
    </row>
    <row r="104" spans="1:10" ht="15.75" customHeight="1" thickBot="1" x14ac:dyDescent="0.3">
      <c r="C104" s="578" t="s">
        <v>209</v>
      </c>
      <c r="D104" s="579"/>
      <c r="E104" s="171">
        <f>F104/Metas!O13</f>
        <v>0.65979381443298968</v>
      </c>
      <c r="F104" s="172">
        <f>H104/J104</f>
        <v>0.16494845360824742</v>
      </c>
      <c r="G104" s="172"/>
      <c r="H104" s="219">
        <f t="shared" ref="H104:I104" si="7">SUM(H94:H103)</f>
        <v>336</v>
      </c>
      <c r="I104" s="204">
        <f t="shared" si="7"/>
        <v>0</v>
      </c>
      <c r="J104" s="248">
        <v>2037</v>
      </c>
    </row>
    <row r="105" spans="1:10" x14ac:dyDescent="0.25">
      <c r="C105" s="343" t="s">
        <v>110</v>
      </c>
      <c r="D105" s="343" t="s">
        <v>111</v>
      </c>
      <c r="E105" s="344"/>
      <c r="F105" s="344"/>
      <c r="G105" s="344"/>
      <c r="H105" s="216"/>
      <c r="I105" s="205"/>
      <c r="J105" s="345"/>
    </row>
    <row r="106" spans="1:10" x14ac:dyDescent="0.25">
      <c r="A106" s="144" t="s">
        <v>341</v>
      </c>
      <c r="B106" s="144">
        <v>279</v>
      </c>
      <c r="C106" s="333" t="s">
        <v>110</v>
      </c>
      <c r="D106" s="333" t="s">
        <v>112</v>
      </c>
      <c r="E106" s="334"/>
      <c r="F106" s="334"/>
      <c r="G106" s="334"/>
      <c r="H106" s="217">
        <v>279</v>
      </c>
      <c r="I106" s="202"/>
      <c r="J106" s="346"/>
    </row>
    <row r="107" spans="1:10" x14ac:dyDescent="0.25">
      <c r="A107" s="144" t="s">
        <v>342</v>
      </c>
      <c r="B107" s="144">
        <v>436</v>
      </c>
      <c r="C107" s="333" t="s">
        <v>110</v>
      </c>
      <c r="D107" s="333" t="s">
        <v>113</v>
      </c>
      <c r="E107" s="334"/>
      <c r="F107" s="334"/>
      <c r="G107" s="334"/>
      <c r="H107" s="362">
        <v>436</v>
      </c>
      <c r="I107" s="202"/>
      <c r="J107" s="346"/>
    </row>
    <row r="108" spans="1:10" x14ac:dyDescent="0.25">
      <c r="A108" s="144" t="s">
        <v>343</v>
      </c>
      <c r="B108" s="144">
        <v>133</v>
      </c>
      <c r="C108" s="333" t="s">
        <v>110</v>
      </c>
      <c r="D108" s="333" t="s">
        <v>114</v>
      </c>
      <c r="E108" s="334"/>
      <c r="F108" s="334"/>
      <c r="G108" s="334"/>
      <c r="H108" s="217">
        <v>133</v>
      </c>
      <c r="I108" s="202"/>
      <c r="J108" s="346"/>
    </row>
    <row r="109" spans="1:10" x14ac:dyDescent="0.25">
      <c r="C109" s="333" t="s">
        <v>110</v>
      </c>
      <c r="D109" s="333" t="s">
        <v>115</v>
      </c>
      <c r="E109" s="334"/>
      <c r="F109" s="334"/>
      <c r="G109" s="334"/>
      <c r="H109" s="217"/>
      <c r="I109" s="202"/>
      <c r="J109" s="346"/>
    </row>
    <row r="110" spans="1:10" x14ac:dyDescent="0.25">
      <c r="A110" s="144" t="s">
        <v>405</v>
      </c>
      <c r="B110" s="144">
        <v>33</v>
      </c>
      <c r="C110" s="333" t="s">
        <v>110</v>
      </c>
      <c r="D110" s="333" t="s">
        <v>116</v>
      </c>
      <c r="E110" s="334"/>
      <c r="F110" s="334"/>
      <c r="G110" s="334"/>
      <c r="H110" s="217">
        <v>33</v>
      </c>
      <c r="I110" s="202"/>
      <c r="J110" s="346"/>
    </row>
    <row r="111" spans="1:10" x14ac:dyDescent="0.25">
      <c r="A111" s="144" t="s">
        <v>406</v>
      </c>
      <c r="B111" s="144">
        <v>17</v>
      </c>
      <c r="C111" s="333" t="s">
        <v>110</v>
      </c>
      <c r="D111" s="333" t="s">
        <v>117</v>
      </c>
      <c r="E111" s="334"/>
      <c r="F111" s="334"/>
      <c r="G111" s="334"/>
      <c r="H111" s="217">
        <v>17</v>
      </c>
      <c r="I111" s="202"/>
      <c r="J111" s="346"/>
    </row>
    <row r="112" spans="1:10" x14ac:dyDescent="0.25">
      <c r="C112" s="333" t="s">
        <v>110</v>
      </c>
      <c r="D112" s="333" t="s">
        <v>118</v>
      </c>
      <c r="E112" s="334"/>
      <c r="F112" s="334"/>
      <c r="G112" s="334"/>
      <c r="H112" s="217"/>
      <c r="I112" s="202"/>
      <c r="J112" s="346"/>
    </row>
    <row r="113" spans="1:10" x14ac:dyDescent="0.25">
      <c r="A113" s="144" t="s">
        <v>407</v>
      </c>
      <c r="B113" s="144">
        <v>5</v>
      </c>
      <c r="C113" s="333" t="s">
        <v>110</v>
      </c>
      <c r="D113" s="333" t="s">
        <v>119</v>
      </c>
      <c r="E113" s="334"/>
      <c r="F113" s="334"/>
      <c r="G113" s="334"/>
      <c r="H113" s="217">
        <v>5</v>
      </c>
      <c r="I113" s="202"/>
      <c r="J113" s="346"/>
    </row>
    <row r="114" spans="1:10" x14ac:dyDescent="0.25">
      <c r="A114" s="144" t="s">
        <v>408</v>
      </c>
      <c r="B114" s="144">
        <v>17</v>
      </c>
      <c r="C114" s="333" t="s">
        <v>110</v>
      </c>
      <c r="D114" s="333" t="s">
        <v>120</v>
      </c>
      <c r="E114" s="334"/>
      <c r="F114" s="334"/>
      <c r="G114" s="334"/>
      <c r="H114" s="217">
        <v>17</v>
      </c>
      <c r="I114" s="202"/>
      <c r="J114" s="346"/>
    </row>
    <row r="115" spans="1:10" x14ac:dyDescent="0.25">
      <c r="A115" s="144" t="s">
        <v>409</v>
      </c>
      <c r="B115" s="144">
        <v>4</v>
      </c>
      <c r="C115" s="333" t="s">
        <v>110</v>
      </c>
      <c r="D115" s="333" t="s">
        <v>121</v>
      </c>
      <c r="E115" s="334"/>
      <c r="F115" s="334"/>
      <c r="G115" s="334"/>
      <c r="H115" s="217">
        <v>4</v>
      </c>
      <c r="I115" s="202"/>
      <c r="J115" s="346"/>
    </row>
    <row r="116" spans="1:10" x14ac:dyDescent="0.25">
      <c r="A116" s="144" t="s">
        <v>344</v>
      </c>
      <c r="B116" s="144">
        <v>27</v>
      </c>
      <c r="C116" s="333" t="s">
        <v>110</v>
      </c>
      <c r="D116" s="333" t="s">
        <v>122</v>
      </c>
      <c r="E116" s="334"/>
      <c r="F116" s="334"/>
      <c r="G116" s="334"/>
      <c r="H116" s="217">
        <v>27</v>
      </c>
      <c r="I116" s="202"/>
      <c r="J116" s="346"/>
    </row>
    <row r="117" spans="1:10" x14ac:dyDescent="0.25">
      <c r="A117" s="144" t="s">
        <v>410</v>
      </c>
      <c r="B117" s="144">
        <v>37</v>
      </c>
      <c r="C117" s="333" t="s">
        <v>110</v>
      </c>
      <c r="D117" s="333" t="s">
        <v>123</v>
      </c>
      <c r="E117" s="334"/>
      <c r="F117" s="334"/>
      <c r="G117" s="334"/>
      <c r="H117" s="217">
        <v>37</v>
      </c>
      <c r="I117" s="202"/>
      <c r="J117" s="346"/>
    </row>
    <row r="118" spans="1:10" x14ac:dyDescent="0.25">
      <c r="A118" s="144" t="s">
        <v>345</v>
      </c>
      <c r="B118" s="144">
        <v>52</v>
      </c>
      <c r="C118" s="333" t="s">
        <v>110</v>
      </c>
      <c r="D118" s="333" t="s">
        <v>124</v>
      </c>
      <c r="E118" s="334"/>
      <c r="F118" s="334"/>
      <c r="G118" s="334"/>
      <c r="H118" s="217">
        <v>52</v>
      </c>
      <c r="I118" s="202"/>
      <c r="J118" s="346"/>
    </row>
    <row r="119" spans="1:10" x14ac:dyDescent="0.25">
      <c r="C119" s="333" t="s">
        <v>110</v>
      </c>
      <c r="D119" s="333" t="s">
        <v>125</v>
      </c>
      <c r="E119" s="334"/>
      <c r="F119" s="334"/>
      <c r="G119" s="334"/>
      <c r="H119" s="217"/>
      <c r="I119" s="202"/>
      <c r="J119" s="346"/>
    </row>
    <row r="120" spans="1:10" x14ac:dyDescent="0.25">
      <c r="A120" s="144" t="s">
        <v>346</v>
      </c>
      <c r="B120" s="144">
        <v>37</v>
      </c>
      <c r="C120" s="333" t="s">
        <v>110</v>
      </c>
      <c r="D120" s="333" t="s">
        <v>126</v>
      </c>
      <c r="E120" s="334"/>
      <c r="F120" s="334"/>
      <c r="G120" s="334"/>
      <c r="H120" s="217">
        <v>37</v>
      </c>
      <c r="I120" s="202"/>
      <c r="J120" s="346"/>
    </row>
    <row r="121" spans="1:10" x14ac:dyDescent="0.25">
      <c r="C121" s="333" t="s">
        <v>110</v>
      </c>
      <c r="D121" s="333" t="s">
        <v>127</v>
      </c>
      <c r="E121" s="334"/>
      <c r="F121" s="334"/>
      <c r="G121" s="334"/>
      <c r="H121" s="217"/>
      <c r="I121" s="202"/>
      <c r="J121" s="346"/>
    </row>
    <row r="122" spans="1:10" ht="15.75" thickBot="1" x14ac:dyDescent="0.3">
      <c r="A122" s="144" t="s">
        <v>347</v>
      </c>
      <c r="B122" s="144">
        <v>225</v>
      </c>
      <c r="C122" s="347" t="s">
        <v>110</v>
      </c>
      <c r="D122" s="347" t="s">
        <v>225</v>
      </c>
      <c r="E122" s="348"/>
      <c r="F122" s="348"/>
      <c r="G122" s="348"/>
      <c r="H122" s="218">
        <v>225</v>
      </c>
      <c r="I122" s="203"/>
      <c r="J122" s="349"/>
    </row>
    <row r="123" spans="1:10" ht="15.75" customHeight="1" thickBot="1" x14ac:dyDescent="0.3">
      <c r="C123" s="578" t="s">
        <v>210</v>
      </c>
      <c r="D123" s="579"/>
      <c r="E123" s="171">
        <f>F123/Metas!O14</f>
        <v>0.80147737765466298</v>
      </c>
      <c r="F123" s="172">
        <f>H123/J123</f>
        <v>8.0147737765466298E-2</v>
      </c>
      <c r="G123" s="172"/>
      <c r="H123" s="219">
        <f t="shared" ref="H123:I123" si="8">SUM(H105:H122)</f>
        <v>1302</v>
      </c>
      <c r="I123" s="204">
        <f t="shared" si="8"/>
        <v>0</v>
      </c>
      <c r="J123" s="248">
        <v>16245</v>
      </c>
    </row>
    <row r="124" spans="1:10" x14ac:dyDescent="0.25">
      <c r="A124" s="144" t="s">
        <v>411</v>
      </c>
      <c r="B124" s="144">
        <v>1</v>
      </c>
      <c r="C124" s="343" t="s">
        <v>128</v>
      </c>
      <c r="D124" s="343" t="s">
        <v>129</v>
      </c>
      <c r="E124" s="344"/>
      <c r="F124" s="344"/>
      <c r="G124" s="344"/>
      <c r="H124" s="361">
        <v>1</v>
      </c>
      <c r="I124" s="205"/>
      <c r="J124" s="345"/>
    </row>
    <row r="125" spans="1:10" x14ac:dyDescent="0.25">
      <c r="C125" s="333" t="s">
        <v>128</v>
      </c>
      <c r="D125" s="333" t="s">
        <v>130</v>
      </c>
      <c r="E125" s="334"/>
      <c r="F125" s="334"/>
      <c r="G125" s="334"/>
      <c r="H125" s="217"/>
      <c r="I125" s="202"/>
      <c r="J125" s="346"/>
    </row>
    <row r="126" spans="1:10" x14ac:dyDescent="0.25">
      <c r="A126" s="144" t="s">
        <v>412</v>
      </c>
      <c r="B126" s="144">
        <v>3</v>
      </c>
      <c r="C126" s="333" t="s">
        <v>128</v>
      </c>
      <c r="D126" s="333" t="s">
        <v>131</v>
      </c>
      <c r="E126" s="334"/>
      <c r="F126" s="334"/>
      <c r="G126" s="334"/>
      <c r="H126" s="217">
        <v>3</v>
      </c>
      <c r="I126" s="202"/>
      <c r="J126" s="346"/>
    </row>
    <row r="127" spans="1:10" x14ac:dyDescent="0.25">
      <c r="C127" s="333" t="s">
        <v>128</v>
      </c>
      <c r="D127" s="333" t="s">
        <v>132</v>
      </c>
      <c r="E127" s="334"/>
      <c r="F127" s="334"/>
      <c r="G127" s="334"/>
      <c r="H127" s="217"/>
      <c r="I127" s="202"/>
      <c r="J127" s="346"/>
    </row>
    <row r="128" spans="1:10" x14ac:dyDescent="0.25">
      <c r="A128" s="144" t="s">
        <v>348</v>
      </c>
      <c r="B128" s="144">
        <v>14</v>
      </c>
      <c r="C128" s="333" t="s">
        <v>128</v>
      </c>
      <c r="D128" s="333" t="s">
        <v>133</v>
      </c>
      <c r="E128" s="334"/>
      <c r="F128" s="334"/>
      <c r="G128" s="334"/>
      <c r="H128" s="217">
        <v>14</v>
      </c>
      <c r="I128" s="202"/>
      <c r="J128" s="346"/>
    </row>
    <row r="129" spans="1:10" x14ac:dyDescent="0.25">
      <c r="C129" s="333" t="s">
        <v>128</v>
      </c>
      <c r="D129" s="333" t="s">
        <v>134</v>
      </c>
      <c r="E129" s="334"/>
      <c r="F129" s="334"/>
      <c r="G129" s="334"/>
      <c r="H129" s="217"/>
      <c r="I129" s="202"/>
      <c r="J129" s="346"/>
    </row>
    <row r="130" spans="1:10" x14ac:dyDescent="0.25">
      <c r="C130" s="333" t="s">
        <v>128</v>
      </c>
      <c r="D130" s="333" t="s">
        <v>135</v>
      </c>
      <c r="E130" s="334"/>
      <c r="F130" s="334"/>
      <c r="G130" s="334"/>
      <c r="H130" s="217"/>
      <c r="I130" s="202"/>
      <c r="J130" s="346"/>
    </row>
    <row r="131" spans="1:10" x14ac:dyDescent="0.25">
      <c r="C131" s="333" t="s">
        <v>128</v>
      </c>
      <c r="D131" s="333" t="s">
        <v>136</v>
      </c>
      <c r="E131" s="334"/>
      <c r="F131" s="334"/>
      <c r="G131" s="334"/>
      <c r="H131" s="217"/>
      <c r="I131" s="202"/>
      <c r="J131" s="346"/>
    </row>
    <row r="132" spans="1:10" x14ac:dyDescent="0.25">
      <c r="A132" s="144" t="s">
        <v>413</v>
      </c>
      <c r="B132" s="144">
        <v>13</v>
      </c>
      <c r="C132" s="333" t="s">
        <v>128</v>
      </c>
      <c r="D132" s="333" t="s">
        <v>137</v>
      </c>
      <c r="E132" s="334"/>
      <c r="F132" s="334"/>
      <c r="G132" s="334"/>
      <c r="H132" s="217">
        <v>13</v>
      </c>
      <c r="I132" s="202"/>
      <c r="J132" s="346"/>
    </row>
    <row r="133" spans="1:10" x14ac:dyDescent="0.25">
      <c r="A133" s="144" t="s">
        <v>414</v>
      </c>
      <c r="B133" s="144">
        <v>13</v>
      </c>
      <c r="C133" s="333" t="s">
        <v>128</v>
      </c>
      <c r="D133" s="333" t="s">
        <v>138</v>
      </c>
      <c r="E133" s="334"/>
      <c r="F133" s="334"/>
      <c r="G133" s="334"/>
      <c r="H133" s="217">
        <v>13</v>
      </c>
      <c r="I133" s="202"/>
      <c r="J133" s="346"/>
    </row>
    <row r="134" spans="1:10" x14ac:dyDescent="0.25">
      <c r="A134" s="144" t="s">
        <v>349</v>
      </c>
      <c r="B134" s="144">
        <v>11</v>
      </c>
      <c r="C134" s="333" t="s">
        <v>128</v>
      </c>
      <c r="D134" s="333" t="s">
        <v>139</v>
      </c>
      <c r="E134" s="334"/>
      <c r="F134" s="334"/>
      <c r="G134" s="334"/>
      <c r="H134" s="217">
        <v>11</v>
      </c>
      <c r="I134" s="202"/>
      <c r="J134" s="346"/>
    </row>
    <row r="135" spans="1:10" ht="15" customHeight="1" thickBot="1" x14ac:dyDescent="0.3">
      <c r="A135" s="144" t="s">
        <v>415</v>
      </c>
      <c r="B135" s="144">
        <v>4</v>
      </c>
      <c r="C135" s="347" t="s">
        <v>128</v>
      </c>
      <c r="D135" s="347" t="s">
        <v>140</v>
      </c>
      <c r="E135" s="348"/>
      <c r="F135" s="348"/>
      <c r="G135" s="348"/>
      <c r="H135" s="218">
        <v>4</v>
      </c>
      <c r="I135" s="203"/>
      <c r="J135" s="349"/>
    </row>
    <row r="136" spans="1:10" ht="15" customHeight="1" thickBot="1" x14ac:dyDescent="0.3">
      <c r="C136" s="578" t="s">
        <v>211</v>
      </c>
      <c r="D136" s="579"/>
      <c r="E136" s="171">
        <f>F136/Metas!O15</f>
        <v>0.21872103799814643</v>
      </c>
      <c r="F136" s="172">
        <f>H136/J136</f>
        <v>5.4680259499536608E-2</v>
      </c>
      <c r="G136" s="172"/>
      <c r="H136" s="219">
        <f t="shared" ref="H136:I136" si="9">SUM(H124:H135)</f>
        <v>59</v>
      </c>
      <c r="I136" s="204">
        <f t="shared" si="9"/>
        <v>0</v>
      </c>
      <c r="J136" s="248">
        <v>1079</v>
      </c>
    </row>
    <row r="137" spans="1:10" x14ac:dyDescent="0.25">
      <c r="A137" s="247" t="s">
        <v>350</v>
      </c>
      <c r="B137">
        <v>272</v>
      </c>
      <c r="C137" s="343" t="s">
        <v>141</v>
      </c>
      <c r="D137" s="343" t="s">
        <v>142</v>
      </c>
      <c r="E137" s="344"/>
      <c r="F137" s="344"/>
      <c r="G137" s="344"/>
      <c r="H137" s="361">
        <v>272</v>
      </c>
      <c r="I137" s="205"/>
      <c r="J137" s="345"/>
    </row>
    <row r="138" spans="1:10" x14ac:dyDescent="0.25">
      <c r="A138" s="247" t="s">
        <v>351</v>
      </c>
      <c r="B138">
        <v>48</v>
      </c>
      <c r="C138" s="333" t="s">
        <v>141</v>
      </c>
      <c r="D138" s="333" t="s">
        <v>143</v>
      </c>
      <c r="E138" s="334"/>
      <c r="F138" s="334"/>
      <c r="G138" s="334"/>
      <c r="H138" s="362">
        <v>48</v>
      </c>
      <c r="I138" s="202"/>
      <c r="J138" s="346"/>
    </row>
    <row r="139" spans="1:10" x14ac:dyDescent="0.25">
      <c r="A139" s="247" t="s">
        <v>352</v>
      </c>
      <c r="B139">
        <v>89</v>
      </c>
      <c r="C139" s="333" t="s">
        <v>141</v>
      </c>
      <c r="D139" s="333" t="s">
        <v>144</v>
      </c>
      <c r="E139" s="334"/>
      <c r="F139" s="334"/>
      <c r="G139" s="334"/>
      <c r="H139" s="362">
        <v>89</v>
      </c>
      <c r="I139" s="202"/>
      <c r="J139" s="346"/>
    </row>
    <row r="140" spans="1:10" x14ac:dyDescent="0.25">
      <c r="A140" s="247" t="s">
        <v>353</v>
      </c>
      <c r="B140">
        <v>160</v>
      </c>
      <c r="C140" s="333" t="s">
        <v>141</v>
      </c>
      <c r="D140" s="333" t="s">
        <v>145</v>
      </c>
      <c r="E140" s="334"/>
      <c r="F140" s="334"/>
      <c r="G140" s="334"/>
      <c r="H140" s="362">
        <v>160</v>
      </c>
      <c r="I140" s="202"/>
      <c r="J140" s="346"/>
    </row>
    <row r="141" spans="1:10" x14ac:dyDescent="0.25">
      <c r="A141" s="247"/>
      <c r="B141"/>
      <c r="C141" s="333" t="s">
        <v>141</v>
      </c>
      <c r="D141" s="333" t="s">
        <v>146</v>
      </c>
      <c r="E141" s="334"/>
      <c r="F141" s="334"/>
      <c r="G141" s="334"/>
      <c r="H141" s="217"/>
      <c r="I141" s="202"/>
      <c r="J141" s="346"/>
    </row>
    <row r="142" spans="1:10" x14ac:dyDescent="0.25">
      <c r="A142" s="247"/>
      <c r="B142"/>
      <c r="C142" s="333" t="s">
        <v>141</v>
      </c>
      <c r="D142" s="333" t="s">
        <v>147</v>
      </c>
      <c r="E142" s="334"/>
      <c r="F142" s="334"/>
      <c r="G142" s="334"/>
      <c r="H142" s="217"/>
      <c r="I142" s="202"/>
      <c r="J142" s="346"/>
    </row>
    <row r="143" spans="1:10" x14ac:dyDescent="0.25">
      <c r="A143" s="247" t="s">
        <v>416</v>
      </c>
      <c r="B143">
        <v>24</v>
      </c>
      <c r="C143" s="333" t="s">
        <v>141</v>
      </c>
      <c r="D143" s="333" t="s">
        <v>148</v>
      </c>
      <c r="E143" s="334"/>
      <c r="F143" s="334"/>
      <c r="G143" s="334"/>
      <c r="H143" s="362">
        <v>24</v>
      </c>
      <c r="I143" s="202"/>
      <c r="J143" s="346"/>
    </row>
    <row r="144" spans="1:10" x14ac:dyDescent="0.25">
      <c r="A144" s="247"/>
      <c r="B144"/>
      <c r="C144" s="333" t="s">
        <v>141</v>
      </c>
      <c r="D144" s="333" t="s">
        <v>149</v>
      </c>
      <c r="E144" s="334"/>
      <c r="F144" s="334"/>
      <c r="G144" s="334"/>
      <c r="H144" s="217"/>
      <c r="I144" s="202"/>
      <c r="J144" s="346"/>
    </row>
    <row r="145" spans="1:10" x14ac:dyDescent="0.25">
      <c r="A145" s="247" t="s">
        <v>417</v>
      </c>
      <c r="B145">
        <v>28</v>
      </c>
      <c r="C145" s="333" t="s">
        <v>141</v>
      </c>
      <c r="D145" s="333" t="s">
        <v>150</v>
      </c>
      <c r="E145" s="334"/>
      <c r="F145" s="334"/>
      <c r="G145" s="334"/>
      <c r="H145" s="362">
        <v>28</v>
      </c>
      <c r="I145" s="202"/>
      <c r="J145" s="346"/>
    </row>
    <row r="146" spans="1:10" x14ac:dyDescent="0.25">
      <c r="A146" s="247"/>
      <c r="B146"/>
      <c r="C146" s="333" t="s">
        <v>141</v>
      </c>
      <c r="D146" s="333" t="s">
        <v>151</v>
      </c>
      <c r="E146" s="334"/>
      <c r="F146" s="334"/>
      <c r="G146" s="334"/>
      <c r="H146" s="217"/>
      <c r="I146" s="202"/>
      <c r="J146" s="346"/>
    </row>
    <row r="147" spans="1:10" x14ac:dyDescent="0.25">
      <c r="A147" s="247" t="s">
        <v>418</v>
      </c>
      <c r="B147">
        <v>31</v>
      </c>
      <c r="C147" s="333" t="s">
        <v>141</v>
      </c>
      <c r="D147" s="333" t="s">
        <v>152</v>
      </c>
      <c r="E147" s="334"/>
      <c r="F147" s="334"/>
      <c r="G147" s="334"/>
      <c r="H147" s="362">
        <v>31</v>
      </c>
      <c r="I147" s="202"/>
      <c r="J147" s="346"/>
    </row>
    <row r="148" spans="1:10" x14ac:dyDescent="0.25">
      <c r="A148" s="247" t="s">
        <v>419</v>
      </c>
      <c r="B148">
        <v>10</v>
      </c>
      <c r="C148" s="333" t="s">
        <v>141</v>
      </c>
      <c r="D148" s="333" t="s">
        <v>153</v>
      </c>
      <c r="E148" s="334"/>
      <c r="F148" s="334"/>
      <c r="G148" s="334"/>
      <c r="H148" s="217">
        <v>10</v>
      </c>
      <c r="I148" s="202"/>
      <c r="J148" s="346"/>
    </row>
    <row r="149" spans="1:10" ht="15.75" thickBot="1" x14ac:dyDescent="0.3">
      <c r="A149" s="247" t="s">
        <v>354</v>
      </c>
      <c r="B149">
        <v>7</v>
      </c>
      <c r="C149" s="347" t="s">
        <v>141</v>
      </c>
      <c r="D149" s="347" t="s">
        <v>154</v>
      </c>
      <c r="E149" s="348"/>
      <c r="F149" s="348"/>
      <c r="G149" s="348"/>
      <c r="H149" s="363">
        <v>7</v>
      </c>
      <c r="I149" s="203"/>
      <c r="J149" s="349"/>
    </row>
    <row r="150" spans="1:10" ht="15.75" customHeight="1" thickBot="1" x14ac:dyDescent="0.3">
      <c r="C150" s="578" t="s">
        <v>212</v>
      </c>
      <c r="D150" s="579"/>
      <c r="E150" s="171">
        <f>F150/Metas!O16</f>
        <v>1.2980058439366249</v>
      </c>
      <c r="F150" s="172">
        <f>H150/J150</f>
        <v>0.13239659608153573</v>
      </c>
      <c r="G150" s="172"/>
      <c r="H150" s="219">
        <f t="shared" ref="H150:I150" si="10">SUM(H137:H149)</f>
        <v>669</v>
      </c>
      <c r="I150" s="204">
        <f t="shared" si="10"/>
        <v>0</v>
      </c>
      <c r="J150" s="248">
        <v>5053</v>
      </c>
    </row>
    <row r="151" spans="1:10" x14ac:dyDescent="0.25">
      <c r="A151" s="144" t="s">
        <v>355</v>
      </c>
      <c r="B151" s="144">
        <v>174</v>
      </c>
      <c r="C151" s="343" t="s">
        <v>155</v>
      </c>
      <c r="D151" s="343" t="s">
        <v>156</v>
      </c>
      <c r="E151" s="344"/>
      <c r="F151" s="344"/>
      <c r="G151" s="344"/>
      <c r="H151" s="216">
        <v>174</v>
      </c>
      <c r="I151" s="205"/>
      <c r="J151" s="345"/>
    </row>
    <row r="152" spans="1:10" x14ac:dyDescent="0.25">
      <c r="C152" s="333" t="s">
        <v>155</v>
      </c>
      <c r="D152" s="333" t="s">
        <v>157</v>
      </c>
      <c r="E152" s="334"/>
      <c r="F152" s="334"/>
      <c r="G152" s="334"/>
      <c r="H152" s="217"/>
      <c r="I152" s="202"/>
      <c r="J152" s="346"/>
    </row>
    <row r="153" spans="1:10" x14ac:dyDescent="0.25">
      <c r="A153" s="144" t="s">
        <v>420</v>
      </c>
      <c r="B153" s="144">
        <v>6</v>
      </c>
      <c r="C153" s="333" t="s">
        <v>155</v>
      </c>
      <c r="D153" s="333" t="s">
        <v>158</v>
      </c>
      <c r="E153" s="334"/>
      <c r="F153" s="334"/>
      <c r="G153" s="334"/>
      <c r="H153" s="217">
        <v>6</v>
      </c>
      <c r="I153" s="202"/>
      <c r="J153" s="346"/>
    </row>
    <row r="154" spans="1:10" ht="15.75" thickBot="1" x14ac:dyDescent="0.3">
      <c r="C154" s="347" t="s">
        <v>155</v>
      </c>
      <c r="D154" s="347" t="s">
        <v>159</v>
      </c>
      <c r="E154" s="348"/>
      <c r="F154" s="348"/>
      <c r="G154" s="348"/>
      <c r="H154" s="218"/>
      <c r="I154" s="203"/>
      <c r="J154" s="349"/>
    </row>
    <row r="155" spans="1:10" ht="15.75" customHeight="1" thickBot="1" x14ac:dyDescent="0.3">
      <c r="C155" s="578" t="s">
        <v>213</v>
      </c>
      <c r="D155" s="579"/>
      <c r="E155" s="171">
        <f>F155/Metas!O17</f>
        <v>0.78372976997531241</v>
      </c>
      <c r="F155" s="172">
        <f>H155/J155</f>
        <v>9.169638308711156E-2</v>
      </c>
      <c r="G155" s="172"/>
      <c r="H155" s="219">
        <f t="shared" ref="H155" si="11">SUM(H151:H154)</f>
        <v>180</v>
      </c>
      <c r="I155" s="204">
        <f>SUM(I151:I154)</f>
        <v>0</v>
      </c>
      <c r="J155" s="248">
        <v>1963</v>
      </c>
    </row>
    <row r="156" spans="1:10" x14ac:dyDescent="0.25">
      <c r="A156" s="144" t="s">
        <v>421</v>
      </c>
      <c r="B156" s="144">
        <v>58</v>
      </c>
      <c r="C156" s="343" t="s">
        <v>160</v>
      </c>
      <c r="D156" s="343" t="s">
        <v>161</v>
      </c>
      <c r="E156" s="344"/>
      <c r="F156" s="344"/>
      <c r="G156" s="344"/>
      <c r="H156" s="216">
        <v>58</v>
      </c>
      <c r="I156" s="205"/>
      <c r="J156" s="345"/>
    </row>
    <row r="157" spans="1:10" x14ac:dyDescent="0.25">
      <c r="A157" s="144" t="s">
        <v>422</v>
      </c>
      <c r="B157" s="144">
        <v>8</v>
      </c>
      <c r="C157" s="333" t="s">
        <v>160</v>
      </c>
      <c r="D157" s="333" t="s">
        <v>162</v>
      </c>
      <c r="E157" s="334"/>
      <c r="F157" s="334"/>
      <c r="G157" s="334"/>
      <c r="H157" s="217">
        <v>8</v>
      </c>
      <c r="I157" s="202"/>
      <c r="J157" s="346"/>
    </row>
    <row r="158" spans="1:10" x14ac:dyDescent="0.25">
      <c r="A158" s="144" t="s">
        <v>356</v>
      </c>
      <c r="B158" s="144">
        <v>14</v>
      </c>
      <c r="C158" s="333" t="s">
        <v>160</v>
      </c>
      <c r="D158" s="333" t="s">
        <v>163</v>
      </c>
      <c r="E158" s="334"/>
      <c r="F158" s="334"/>
      <c r="G158" s="334"/>
      <c r="H158" s="217">
        <v>14</v>
      </c>
      <c r="I158" s="202"/>
      <c r="J158" s="346"/>
    </row>
    <row r="159" spans="1:10" x14ac:dyDescent="0.25">
      <c r="A159" s="144" t="s">
        <v>357</v>
      </c>
      <c r="B159" s="144">
        <v>14</v>
      </c>
      <c r="C159" s="333" t="s">
        <v>160</v>
      </c>
      <c r="D159" s="333" t="s">
        <v>164</v>
      </c>
      <c r="E159" s="334"/>
      <c r="F159" s="334"/>
      <c r="G159" s="334"/>
      <c r="H159" s="217">
        <v>14</v>
      </c>
      <c r="I159" s="202"/>
      <c r="J159" s="346"/>
    </row>
    <row r="160" spans="1:10" x14ac:dyDescent="0.25">
      <c r="A160" s="144" t="s">
        <v>423</v>
      </c>
      <c r="B160" s="144">
        <v>5</v>
      </c>
      <c r="C160" s="333" t="s">
        <v>160</v>
      </c>
      <c r="D160" s="333" t="s">
        <v>165</v>
      </c>
      <c r="E160" s="334"/>
      <c r="F160" s="334"/>
      <c r="G160" s="334"/>
      <c r="H160" s="217">
        <v>5</v>
      </c>
      <c r="I160" s="202"/>
      <c r="J160" s="346"/>
    </row>
    <row r="161" spans="1:10" x14ac:dyDescent="0.25">
      <c r="A161" s="144" t="s">
        <v>424</v>
      </c>
      <c r="B161" s="144">
        <v>14</v>
      </c>
      <c r="C161" s="333" t="s">
        <v>160</v>
      </c>
      <c r="D161" s="333" t="s">
        <v>166</v>
      </c>
      <c r="E161" s="334"/>
      <c r="F161" s="334"/>
      <c r="G161" s="334"/>
      <c r="H161" s="217">
        <v>14</v>
      </c>
      <c r="I161" s="202"/>
      <c r="J161" s="346"/>
    </row>
    <row r="162" spans="1:10" x14ac:dyDescent="0.25">
      <c r="A162" s="144" t="s">
        <v>425</v>
      </c>
      <c r="B162" s="144">
        <v>7</v>
      </c>
      <c r="C162" s="333" t="s">
        <v>160</v>
      </c>
      <c r="D162" s="333" t="s">
        <v>167</v>
      </c>
      <c r="E162" s="334"/>
      <c r="F162" s="334"/>
      <c r="G162" s="334"/>
      <c r="H162" s="217">
        <v>7</v>
      </c>
      <c r="I162" s="202"/>
      <c r="J162" s="346"/>
    </row>
    <row r="163" spans="1:10" ht="15.75" customHeight="1" x14ac:dyDescent="0.25">
      <c r="C163" s="580" t="s">
        <v>214</v>
      </c>
      <c r="D163" s="580"/>
      <c r="E163" s="352">
        <f>F163/Metas!O18</f>
        <v>1.6150740242261101</v>
      </c>
      <c r="F163" s="353">
        <f>H163/J163</f>
        <v>0.16150740242261102</v>
      </c>
      <c r="G163" s="353"/>
      <c r="H163" s="326">
        <f t="shared" ref="H163:I163" si="12">SUM(H156:H162)</f>
        <v>120</v>
      </c>
      <c r="I163" s="206">
        <f t="shared" si="12"/>
        <v>0</v>
      </c>
      <c r="J163" s="252">
        <v>743</v>
      </c>
    </row>
  </sheetData>
  <mergeCells count="22">
    <mergeCell ref="E1:E12"/>
    <mergeCell ref="F1:F11"/>
    <mergeCell ref="H11:I11"/>
    <mergeCell ref="H2:I10"/>
    <mergeCell ref="H1:J1"/>
    <mergeCell ref="J2:J10"/>
    <mergeCell ref="C136:D136"/>
    <mergeCell ref="C150:D150"/>
    <mergeCell ref="C155:D155"/>
    <mergeCell ref="C163:D163"/>
    <mergeCell ref="C1:C11"/>
    <mergeCell ref="C76:D76"/>
    <mergeCell ref="C87:D87"/>
    <mergeCell ref="C93:D93"/>
    <mergeCell ref="C104:D104"/>
    <mergeCell ref="C123:D123"/>
    <mergeCell ref="C27:D27"/>
    <mergeCell ref="C40:D40"/>
    <mergeCell ref="C45:D45"/>
    <mergeCell ref="C50:D50"/>
    <mergeCell ref="C61:D61"/>
    <mergeCell ref="D1:D11"/>
  </mergeCells>
  <phoneticPr fontId="35" type="noConversion"/>
  <conditionalFormatting sqref="E13:E163">
    <cfRule type="cellIs" dxfId="6" priority="1" operator="greaterThan">
      <formula>1</formula>
    </cfRule>
    <cfRule type="cellIs" dxfId="5" priority="2" operator="greaterThan">
      <formula>0.9999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R23"/>
  <sheetViews>
    <sheetView showGridLines="0" topLeftCell="D1" zoomScale="80" zoomScaleNormal="80" workbookViewId="0">
      <selection activeCell="N34" sqref="N34"/>
    </sheetView>
  </sheetViews>
  <sheetFormatPr baseColWidth="10" defaultRowHeight="15" x14ac:dyDescent="0.25"/>
  <cols>
    <col min="1" max="1" width="3.5703125" bestFit="1" customWidth="1"/>
    <col min="3" max="3" width="3.5703125" bestFit="1" customWidth="1"/>
    <col min="4" max="4" width="13.140625" bestFit="1" customWidth="1"/>
    <col min="5" max="6" width="11.42578125" hidden="1" customWidth="1"/>
    <col min="7" max="7" width="14.28515625" customWidth="1"/>
    <col min="8" max="8" width="12.7109375" customWidth="1"/>
    <col min="9" max="9" width="15.28515625" customWidth="1"/>
    <col min="10" max="10" width="15.7109375" customWidth="1"/>
    <col min="11" max="11" width="16.7109375" customWidth="1"/>
    <col min="12" max="12" width="17.140625" customWidth="1"/>
    <col min="13" max="13" width="16.140625" customWidth="1"/>
    <col min="14" max="14" width="19.7109375" customWidth="1"/>
    <col min="16" max="16" width="12.5703125" hidden="1" customWidth="1"/>
    <col min="257" max="257" width="13" customWidth="1"/>
    <col min="258" max="259" width="0" hidden="1" customWidth="1"/>
    <col min="260" max="260" width="13.5703125" customWidth="1"/>
    <col min="262" max="262" width="13.42578125" customWidth="1"/>
    <col min="263" max="264" width="13.7109375" customWidth="1"/>
    <col min="265" max="265" width="13.42578125" customWidth="1"/>
    <col min="270" max="271" width="12.5703125" bestFit="1" customWidth="1"/>
    <col min="513" max="513" width="13" customWidth="1"/>
    <col min="514" max="515" width="0" hidden="1" customWidth="1"/>
    <col min="516" max="516" width="13.5703125" customWidth="1"/>
    <col min="518" max="518" width="13.42578125" customWidth="1"/>
    <col min="519" max="520" width="13.7109375" customWidth="1"/>
    <col min="521" max="521" width="13.42578125" customWidth="1"/>
    <col min="526" max="527" width="12.5703125" bestFit="1" customWidth="1"/>
    <col min="769" max="769" width="13" customWidth="1"/>
    <col min="770" max="771" width="0" hidden="1" customWidth="1"/>
    <col min="772" max="772" width="13.5703125" customWidth="1"/>
    <col min="774" max="774" width="13.42578125" customWidth="1"/>
    <col min="775" max="776" width="13.7109375" customWidth="1"/>
    <col min="777" max="777" width="13.42578125" customWidth="1"/>
    <col min="782" max="783" width="12.5703125" bestFit="1" customWidth="1"/>
    <col min="1025" max="1025" width="13" customWidth="1"/>
    <col min="1026" max="1027" width="0" hidden="1" customWidth="1"/>
    <col min="1028" max="1028" width="13.5703125" customWidth="1"/>
    <col min="1030" max="1030" width="13.42578125" customWidth="1"/>
    <col min="1031" max="1032" width="13.7109375" customWidth="1"/>
    <col min="1033" max="1033" width="13.42578125" customWidth="1"/>
    <col min="1038" max="1039" width="12.5703125" bestFit="1" customWidth="1"/>
    <col min="1281" max="1281" width="13" customWidth="1"/>
    <col min="1282" max="1283" width="0" hidden="1" customWidth="1"/>
    <col min="1284" max="1284" width="13.5703125" customWidth="1"/>
    <col min="1286" max="1286" width="13.42578125" customWidth="1"/>
    <col min="1287" max="1288" width="13.7109375" customWidth="1"/>
    <col min="1289" max="1289" width="13.42578125" customWidth="1"/>
    <col min="1294" max="1295" width="12.5703125" bestFit="1" customWidth="1"/>
    <col min="1537" max="1537" width="13" customWidth="1"/>
    <col min="1538" max="1539" width="0" hidden="1" customWidth="1"/>
    <col min="1540" max="1540" width="13.5703125" customWidth="1"/>
    <col min="1542" max="1542" width="13.42578125" customWidth="1"/>
    <col min="1543" max="1544" width="13.7109375" customWidth="1"/>
    <col min="1545" max="1545" width="13.42578125" customWidth="1"/>
    <col min="1550" max="1551" width="12.5703125" bestFit="1" customWidth="1"/>
    <col min="1793" max="1793" width="13" customWidth="1"/>
    <col min="1794" max="1795" width="0" hidden="1" customWidth="1"/>
    <col min="1796" max="1796" width="13.5703125" customWidth="1"/>
    <col min="1798" max="1798" width="13.42578125" customWidth="1"/>
    <col min="1799" max="1800" width="13.7109375" customWidth="1"/>
    <col min="1801" max="1801" width="13.42578125" customWidth="1"/>
    <col min="1806" max="1807" width="12.5703125" bestFit="1" customWidth="1"/>
    <col min="2049" max="2049" width="13" customWidth="1"/>
    <col min="2050" max="2051" width="0" hidden="1" customWidth="1"/>
    <col min="2052" max="2052" width="13.5703125" customWidth="1"/>
    <col min="2054" max="2054" width="13.42578125" customWidth="1"/>
    <col min="2055" max="2056" width="13.7109375" customWidth="1"/>
    <col min="2057" max="2057" width="13.42578125" customWidth="1"/>
    <col min="2062" max="2063" width="12.5703125" bestFit="1" customWidth="1"/>
    <col min="2305" max="2305" width="13" customWidth="1"/>
    <col min="2306" max="2307" width="0" hidden="1" customWidth="1"/>
    <col min="2308" max="2308" width="13.5703125" customWidth="1"/>
    <col min="2310" max="2310" width="13.42578125" customWidth="1"/>
    <col min="2311" max="2312" width="13.7109375" customWidth="1"/>
    <col min="2313" max="2313" width="13.42578125" customWidth="1"/>
    <col min="2318" max="2319" width="12.5703125" bestFit="1" customWidth="1"/>
    <col min="2561" max="2561" width="13" customWidth="1"/>
    <col min="2562" max="2563" width="0" hidden="1" customWidth="1"/>
    <col min="2564" max="2564" width="13.5703125" customWidth="1"/>
    <col min="2566" max="2566" width="13.42578125" customWidth="1"/>
    <col min="2567" max="2568" width="13.7109375" customWidth="1"/>
    <col min="2569" max="2569" width="13.42578125" customWidth="1"/>
    <col min="2574" max="2575" width="12.5703125" bestFit="1" customWidth="1"/>
    <col min="2817" max="2817" width="13" customWidth="1"/>
    <col min="2818" max="2819" width="0" hidden="1" customWidth="1"/>
    <col min="2820" max="2820" width="13.5703125" customWidth="1"/>
    <col min="2822" max="2822" width="13.42578125" customWidth="1"/>
    <col min="2823" max="2824" width="13.7109375" customWidth="1"/>
    <col min="2825" max="2825" width="13.42578125" customWidth="1"/>
    <col min="2830" max="2831" width="12.5703125" bestFit="1" customWidth="1"/>
    <col min="3073" max="3073" width="13" customWidth="1"/>
    <col min="3074" max="3075" width="0" hidden="1" customWidth="1"/>
    <col min="3076" max="3076" width="13.5703125" customWidth="1"/>
    <col min="3078" max="3078" width="13.42578125" customWidth="1"/>
    <col min="3079" max="3080" width="13.7109375" customWidth="1"/>
    <col min="3081" max="3081" width="13.42578125" customWidth="1"/>
    <col min="3086" max="3087" width="12.5703125" bestFit="1" customWidth="1"/>
    <col min="3329" max="3329" width="13" customWidth="1"/>
    <col min="3330" max="3331" width="0" hidden="1" customWidth="1"/>
    <col min="3332" max="3332" width="13.5703125" customWidth="1"/>
    <col min="3334" max="3334" width="13.42578125" customWidth="1"/>
    <col min="3335" max="3336" width="13.7109375" customWidth="1"/>
    <col min="3337" max="3337" width="13.42578125" customWidth="1"/>
    <col min="3342" max="3343" width="12.5703125" bestFit="1" customWidth="1"/>
    <col min="3585" max="3585" width="13" customWidth="1"/>
    <col min="3586" max="3587" width="0" hidden="1" customWidth="1"/>
    <col min="3588" max="3588" width="13.5703125" customWidth="1"/>
    <col min="3590" max="3590" width="13.42578125" customWidth="1"/>
    <col min="3591" max="3592" width="13.7109375" customWidth="1"/>
    <col min="3593" max="3593" width="13.42578125" customWidth="1"/>
    <col min="3598" max="3599" width="12.5703125" bestFit="1" customWidth="1"/>
    <col min="3841" max="3841" width="13" customWidth="1"/>
    <col min="3842" max="3843" width="0" hidden="1" customWidth="1"/>
    <col min="3844" max="3844" width="13.5703125" customWidth="1"/>
    <col min="3846" max="3846" width="13.42578125" customWidth="1"/>
    <col min="3847" max="3848" width="13.7109375" customWidth="1"/>
    <col min="3849" max="3849" width="13.42578125" customWidth="1"/>
    <col min="3854" max="3855" width="12.5703125" bestFit="1" customWidth="1"/>
    <col min="4097" max="4097" width="13" customWidth="1"/>
    <col min="4098" max="4099" width="0" hidden="1" customWidth="1"/>
    <col min="4100" max="4100" width="13.5703125" customWidth="1"/>
    <col min="4102" max="4102" width="13.42578125" customWidth="1"/>
    <col min="4103" max="4104" width="13.7109375" customWidth="1"/>
    <col min="4105" max="4105" width="13.42578125" customWidth="1"/>
    <col min="4110" max="4111" width="12.5703125" bestFit="1" customWidth="1"/>
    <col min="4353" max="4353" width="13" customWidth="1"/>
    <col min="4354" max="4355" width="0" hidden="1" customWidth="1"/>
    <col min="4356" max="4356" width="13.5703125" customWidth="1"/>
    <col min="4358" max="4358" width="13.42578125" customWidth="1"/>
    <col min="4359" max="4360" width="13.7109375" customWidth="1"/>
    <col min="4361" max="4361" width="13.42578125" customWidth="1"/>
    <col min="4366" max="4367" width="12.5703125" bestFit="1" customWidth="1"/>
    <col min="4609" max="4609" width="13" customWidth="1"/>
    <col min="4610" max="4611" width="0" hidden="1" customWidth="1"/>
    <col min="4612" max="4612" width="13.5703125" customWidth="1"/>
    <col min="4614" max="4614" width="13.42578125" customWidth="1"/>
    <col min="4615" max="4616" width="13.7109375" customWidth="1"/>
    <col min="4617" max="4617" width="13.42578125" customWidth="1"/>
    <col min="4622" max="4623" width="12.5703125" bestFit="1" customWidth="1"/>
    <col min="4865" max="4865" width="13" customWidth="1"/>
    <col min="4866" max="4867" width="0" hidden="1" customWidth="1"/>
    <col min="4868" max="4868" width="13.5703125" customWidth="1"/>
    <col min="4870" max="4870" width="13.42578125" customWidth="1"/>
    <col min="4871" max="4872" width="13.7109375" customWidth="1"/>
    <col min="4873" max="4873" width="13.42578125" customWidth="1"/>
    <col min="4878" max="4879" width="12.5703125" bestFit="1" customWidth="1"/>
    <col min="5121" max="5121" width="13" customWidth="1"/>
    <col min="5122" max="5123" width="0" hidden="1" customWidth="1"/>
    <col min="5124" max="5124" width="13.5703125" customWidth="1"/>
    <col min="5126" max="5126" width="13.42578125" customWidth="1"/>
    <col min="5127" max="5128" width="13.7109375" customWidth="1"/>
    <col min="5129" max="5129" width="13.42578125" customWidth="1"/>
    <col min="5134" max="5135" width="12.5703125" bestFit="1" customWidth="1"/>
    <col min="5377" max="5377" width="13" customWidth="1"/>
    <col min="5378" max="5379" width="0" hidden="1" customWidth="1"/>
    <col min="5380" max="5380" width="13.5703125" customWidth="1"/>
    <col min="5382" max="5382" width="13.42578125" customWidth="1"/>
    <col min="5383" max="5384" width="13.7109375" customWidth="1"/>
    <col min="5385" max="5385" width="13.42578125" customWidth="1"/>
    <col min="5390" max="5391" width="12.5703125" bestFit="1" customWidth="1"/>
    <col min="5633" max="5633" width="13" customWidth="1"/>
    <col min="5634" max="5635" width="0" hidden="1" customWidth="1"/>
    <col min="5636" max="5636" width="13.5703125" customWidth="1"/>
    <col min="5638" max="5638" width="13.42578125" customWidth="1"/>
    <col min="5639" max="5640" width="13.7109375" customWidth="1"/>
    <col min="5641" max="5641" width="13.42578125" customWidth="1"/>
    <col min="5646" max="5647" width="12.5703125" bestFit="1" customWidth="1"/>
    <col min="5889" max="5889" width="13" customWidth="1"/>
    <col min="5890" max="5891" width="0" hidden="1" customWidth="1"/>
    <col min="5892" max="5892" width="13.5703125" customWidth="1"/>
    <col min="5894" max="5894" width="13.42578125" customWidth="1"/>
    <col min="5895" max="5896" width="13.7109375" customWidth="1"/>
    <col min="5897" max="5897" width="13.42578125" customWidth="1"/>
    <col min="5902" max="5903" width="12.5703125" bestFit="1" customWidth="1"/>
    <col min="6145" max="6145" width="13" customWidth="1"/>
    <col min="6146" max="6147" width="0" hidden="1" customWidth="1"/>
    <col min="6148" max="6148" width="13.5703125" customWidth="1"/>
    <col min="6150" max="6150" width="13.42578125" customWidth="1"/>
    <col min="6151" max="6152" width="13.7109375" customWidth="1"/>
    <col min="6153" max="6153" width="13.42578125" customWidth="1"/>
    <col min="6158" max="6159" width="12.5703125" bestFit="1" customWidth="1"/>
    <col min="6401" max="6401" width="13" customWidth="1"/>
    <col min="6402" max="6403" width="0" hidden="1" customWidth="1"/>
    <col min="6404" max="6404" width="13.5703125" customWidth="1"/>
    <col min="6406" max="6406" width="13.42578125" customWidth="1"/>
    <col min="6407" max="6408" width="13.7109375" customWidth="1"/>
    <col min="6409" max="6409" width="13.42578125" customWidth="1"/>
    <col min="6414" max="6415" width="12.5703125" bestFit="1" customWidth="1"/>
    <col min="6657" max="6657" width="13" customWidth="1"/>
    <col min="6658" max="6659" width="0" hidden="1" customWidth="1"/>
    <col min="6660" max="6660" width="13.5703125" customWidth="1"/>
    <col min="6662" max="6662" width="13.42578125" customWidth="1"/>
    <col min="6663" max="6664" width="13.7109375" customWidth="1"/>
    <col min="6665" max="6665" width="13.42578125" customWidth="1"/>
    <col min="6670" max="6671" width="12.5703125" bestFit="1" customWidth="1"/>
    <col min="6913" max="6913" width="13" customWidth="1"/>
    <col min="6914" max="6915" width="0" hidden="1" customWidth="1"/>
    <col min="6916" max="6916" width="13.5703125" customWidth="1"/>
    <col min="6918" max="6918" width="13.42578125" customWidth="1"/>
    <col min="6919" max="6920" width="13.7109375" customWidth="1"/>
    <col min="6921" max="6921" width="13.42578125" customWidth="1"/>
    <col min="6926" max="6927" width="12.5703125" bestFit="1" customWidth="1"/>
    <col min="7169" max="7169" width="13" customWidth="1"/>
    <col min="7170" max="7171" width="0" hidden="1" customWidth="1"/>
    <col min="7172" max="7172" width="13.5703125" customWidth="1"/>
    <col min="7174" max="7174" width="13.42578125" customWidth="1"/>
    <col min="7175" max="7176" width="13.7109375" customWidth="1"/>
    <col min="7177" max="7177" width="13.42578125" customWidth="1"/>
    <col min="7182" max="7183" width="12.5703125" bestFit="1" customWidth="1"/>
    <col min="7425" max="7425" width="13" customWidth="1"/>
    <col min="7426" max="7427" width="0" hidden="1" customWidth="1"/>
    <col min="7428" max="7428" width="13.5703125" customWidth="1"/>
    <col min="7430" max="7430" width="13.42578125" customWidth="1"/>
    <col min="7431" max="7432" width="13.7109375" customWidth="1"/>
    <col min="7433" max="7433" width="13.42578125" customWidth="1"/>
    <col min="7438" max="7439" width="12.5703125" bestFit="1" customWidth="1"/>
    <col min="7681" max="7681" width="13" customWidth="1"/>
    <col min="7682" max="7683" width="0" hidden="1" customWidth="1"/>
    <col min="7684" max="7684" width="13.5703125" customWidth="1"/>
    <col min="7686" max="7686" width="13.42578125" customWidth="1"/>
    <col min="7687" max="7688" width="13.7109375" customWidth="1"/>
    <col min="7689" max="7689" width="13.42578125" customWidth="1"/>
    <col min="7694" max="7695" width="12.5703125" bestFit="1" customWidth="1"/>
    <col min="7937" max="7937" width="13" customWidth="1"/>
    <col min="7938" max="7939" width="0" hidden="1" customWidth="1"/>
    <col min="7940" max="7940" width="13.5703125" customWidth="1"/>
    <col min="7942" max="7942" width="13.42578125" customWidth="1"/>
    <col min="7943" max="7944" width="13.7109375" customWidth="1"/>
    <col min="7945" max="7945" width="13.42578125" customWidth="1"/>
    <col min="7950" max="7951" width="12.5703125" bestFit="1" customWidth="1"/>
    <col min="8193" max="8193" width="13" customWidth="1"/>
    <col min="8194" max="8195" width="0" hidden="1" customWidth="1"/>
    <col min="8196" max="8196" width="13.5703125" customWidth="1"/>
    <col min="8198" max="8198" width="13.42578125" customWidth="1"/>
    <col min="8199" max="8200" width="13.7109375" customWidth="1"/>
    <col min="8201" max="8201" width="13.42578125" customWidth="1"/>
    <col min="8206" max="8207" width="12.5703125" bestFit="1" customWidth="1"/>
    <col min="8449" max="8449" width="13" customWidth="1"/>
    <col min="8450" max="8451" width="0" hidden="1" customWidth="1"/>
    <col min="8452" max="8452" width="13.5703125" customWidth="1"/>
    <col min="8454" max="8454" width="13.42578125" customWidth="1"/>
    <col min="8455" max="8456" width="13.7109375" customWidth="1"/>
    <col min="8457" max="8457" width="13.42578125" customWidth="1"/>
    <col min="8462" max="8463" width="12.5703125" bestFit="1" customWidth="1"/>
    <col min="8705" max="8705" width="13" customWidth="1"/>
    <col min="8706" max="8707" width="0" hidden="1" customWidth="1"/>
    <col min="8708" max="8708" width="13.5703125" customWidth="1"/>
    <col min="8710" max="8710" width="13.42578125" customWidth="1"/>
    <col min="8711" max="8712" width="13.7109375" customWidth="1"/>
    <col min="8713" max="8713" width="13.42578125" customWidth="1"/>
    <col min="8718" max="8719" width="12.5703125" bestFit="1" customWidth="1"/>
    <col min="8961" max="8961" width="13" customWidth="1"/>
    <col min="8962" max="8963" width="0" hidden="1" customWidth="1"/>
    <col min="8964" max="8964" width="13.5703125" customWidth="1"/>
    <col min="8966" max="8966" width="13.42578125" customWidth="1"/>
    <col min="8967" max="8968" width="13.7109375" customWidth="1"/>
    <col min="8969" max="8969" width="13.42578125" customWidth="1"/>
    <col min="8974" max="8975" width="12.5703125" bestFit="1" customWidth="1"/>
    <col min="9217" max="9217" width="13" customWidth="1"/>
    <col min="9218" max="9219" width="0" hidden="1" customWidth="1"/>
    <col min="9220" max="9220" width="13.5703125" customWidth="1"/>
    <col min="9222" max="9222" width="13.42578125" customWidth="1"/>
    <col min="9223" max="9224" width="13.7109375" customWidth="1"/>
    <col min="9225" max="9225" width="13.42578125" customWidth="1"/>
    <col min="9230" max="9231" width="12.5703125" bestFit="1" customWidth="1"/>
    <col min="9473" max="9473" width="13" customWidth="1"/>
    <col min="9474" max="9475" width="0" hidden="1" customWidth="1"/>
    <col min="9476" max="9476" width="13.5703125" customWidth="1"/>
    <col min="9478" max="9478" width="13.42578125" customWidth="1"/>
    <col min="9479" max="9480" width="13.7109375" customWidth="1"/>
    <col min="9481" max="9481" width="13.42578125" customWidth="1"/>
    <col min="9486" max="9487" width="12.5703125" bestFit="1" customWidth="1"/>
    <col min="9729" max="9729" width="13" customWidth="1"/>
    <col min="9730" max="9731" width="0" hidden="1" customWidth="1"/>
    <col min="9732" max="9732" width="13.5703125" customWidth="1"/>
    <col min="9734" max="9734" width="13.42578125" customWidth="1"/>
    <col min="9735" max="9736" width="13.7109375" customWidth="1"/>
    <col min="9737" max="9737" width="13.42578125" customWidth="1"/>
    <col min="9742" max="9743" width="12.5703125" bestFit="1" customWidth="1"/>
    <col min="9985" max="9985" width="13" customWidth="1"/>
    <col min="9986" max="9987" width="0" hidden="1" customWidth="1"/>
    <col min="9988" max="9988" width="13.5703125" customWidth="1"/>
    <col min="9990" max="9990" width="13.42578125" customWidth="1"/>
    <col min="9991" max="9992" width="13.7109375" customWidth="1"/>
    <col min="9993" max="9993" width="13.42578125" customWidth="1"/>
    <col min="9998" max="9999" width="12.5703125" bestFit="1" customWidth="1"/>
    <col min="10241" max="10241" width="13" customWidth="1"/>
    <col min="10242" max="10243" width="0" hidden="1" customWidth="1"/>
    <col min="10244" max="10244" width="13.5703125" customWidth="1"/>
    <col min="10246" max="10246" width="13.42578125" customWidth="1"/>
    <col min="10247" max="10248" width="13.7109375" customWidth="1"/>
    <col min="10249" max="10249" width="13.42578125" customWidth="1"/>
    <col min="10254" max="10255" width="12.5703125" bestFit="1" customWidth="1"/>
    <col min="10497" max="10497" width="13" customWidth="1"/>
    <col min="10498" max="10499" width="0" hidden="1" customWidth="1"/>
    <col min="10500" max="10500" width="13.5703125" customWidth="1"/>
    <col min="10502" max="10502" width="13.42578125" customWidth="1"/>
    <col min="10503" max="10504" width="13.7109375" customWidth="1"/>
    <col min="10505" max="10505" width="13.42578125" customWidth="1"/>
    <col min="10510" max="10511" width="12.5703125" bestFit="1" customWidth="1"/>
    <col min="10753" max="10753" width="13" customWidth="1"/>
    <col min="10754" max="10755" width="0" hidden="1" customWidth="1"/>
    <col min="10756" max="10756" width="13.5703125" customWidth="1"/>
    <col min="10758" max="10758" width="13.42578125" customWidth="1"/>
    <col min="10759" max="10760" width="13.7109375" customWidth="1"/>
    <col min="10761" max="10761" width="13.42578125" customWidth="1"/>
    <col min="10766" max="10767" width="12.5703125" bestFit="1" customWidth="1"/>
    <col min="11009" max="11009" width="13" customWidth="1"/>
    <col min="11010" max="11011" width="0" hidden="1" customWidth="1"/>
    <col min="11012" max="11012" width="13.5703125" customWidth="1"/>
    <col min="11014" max="11014" width="13.42578125" customWidth="1"/>
    <col min="11015" max="11016" width="13.7109375" customWidth="1"/>
    <col min="11017" max="11017" width="13.42578125" customWidth="1"/>
    <col min="11022" max="11023" width="12.5703125" bestFit="1" customWidth="1"/>
    <col min="11265" max="11265" width="13" customWidth="1"/>
    <col min="11266" max="11267" width="0" hidden="1" customWidth="1"/>
    <col min="11268" max="11268" width="13.5703125" customWidth="1"/>
    <col min="11270" max="11270" width="13.42578125" customWidth="1"/>
    <col min="11271" max="11272" width="13.7109375" customWidth="1"/>
    <col min="11273" max="11273" width="13.42578125" customWidth="1"/>
    <col min="11278" max="11279" width="12.5703125" bestFit="1" customWidth="1"/>
    <col min="11521" max="11521" width="13" customWidth="1"/>
    <col min="11522" max="11523" width="0" hidden="1" customWidth="1"/>
    <col min="11524" max="11524" width="13.5703125" customWidth="1"/>
    <col min="11526" max="11526" width="13.42578125" customWidth="1"/>
    <col min="11527" max="11528" width="13.7109375" customWidth="1"/>
    <col min="11529" max="11529" width="13.42578125" customWidth="1"/>
    <col min="11534" max="11535" width="12.5703125" bestFit="1" customWidth="1"/>
    <col min="11777" max="11777" width="13" customWidth="1"/>
    <col min="11778" max="11779" width="0" hidden="1" customWidth="1"/>
    <col min="11780" max="11780" width="13.5703125" customWidth="1"/>
    <col min="11782" max="11782" width="13.42578125" customWidth="1"/>
    <col min="11783" max="11784" width="13.7109375" customWidth="1"/>
    <col min="11785" max="11785" width="13.42578125" customWidth="1"/>
    <col min="11790" max="11791" width="12.5703125" bestFit="1" customWidth="1"/>
    <col min="12033" max="12033" width="13" customWidth="1"/>
    <col min="12034" max="12035" width="0" hidden="1" customWidth="1"/>
    <col min="12036" max="12036" width="13.5703125" customWidth="1"/>
    <col min="12038" max="12038" width="13.42578125" customWidth="1"/>
    <col min="12039" max="12040" width="13.7109375" customWidth="1"/>
    <col min="12041" max="12041" width="13.42578125" customWidth="1"/>
    <col min="12046" max="12047" width="12.5703125" bestFit="1" customWidth="1"/>
    <col min="12289" max="12289" width="13" customWidth="1"/>
    <col min="12290" max="12291" width="0" hidden="1" customWidth="1"/>
    <col min="12292" max="12292" width="13.5703125" customWidth="1"/>
    <col min="12294" max="12294" width="13.42578125" customWidth="1"/>
    <col min="12295" max="12296" width="13.7109375" customWidth="1"/>
    <col min="12297" max="12297" width="13.42578125" customWidth="1"/>
    <col min="12302" max="12303" width="12.5703125" bestFit="1" customWidth="1"/>
    <col min="12545" max="12545" width="13" customWidth="1"/>
    <col min="12546" max="12547" width="0" hidden="1" customWidth="1"/>
    <col min="12548" max="12548" width="13.5703125" customWidth="1"/>
    <col min="12550" max="12550" width="13.42578125" customWidth="1"/>
    <col min="12551" max="12552" width="13.7109375" customWidth="1"/>
    <col min="12553" max="12553" width="13.42578125" customWidth="1"/>
    <col min="12558" max="12559" width="12.5703125" bestFit="1" customWidth="1"/>
    <col min="12801" max="12801" width="13" customWidth="1"/>
    <col min="12802" max="12803" width="0" hidden="1" customWidth="1"/>
    <col min="12804" max="12804" width="13.5703125" customWidth="1"/>
    <col min="12806" max="12806" width="13.42578125" customWidth="1"/>
    <col min="12807" max="12808" width="13.7109375" customWidth="1"/>
    <col min="12809" max="12809" width="13.42578125" customWidth="1"/>
    <col min="12814" max="12815" width="12.5703125" bestFit="1" customWidth="1"/>
    <col min="13057" max="13057" width="13" customWidth="1"/>
    <col min="13058" max="13059" width="0" hidden="1" customWidth="1"/>
    <col min="13060" max="13060" width="13.5703125" customWidth="1"/>
    <col min="13062" max="13062" width="13.42578125" customWidth="1"/>
    <col min="13063" max="13064" width="13.7109375" customWidth="1"/>
    <col min="13065" max="13065" width="13.42578125" customWidth="1"/>
    <col min="13070" max="13071" width="12.5703125" bestFit="1" customWidth="1"/>
    <col min="13313" max="13313" width="13" customWidth="1"/>
    <col min="13314" max="13315" width="0" hidden="1" customWidth="1"/>
    <col min="13316" max="13316" width="13.5703125" customWidth="1"/>
    <col min="13318" max="13318" width="13.42578125" customWidth="1"/>
    <col min="13319" max="13320" width="13.7109375" customWidth="1"/>
    <col min="13321" max="13321" width="13.42578125" customWidth="1"/>
    <col min="13326" max="13327" width="12.5703125" bestFit="1" customWidth="1"/>
    <col min="13569" max="13569" width="13" customWidth="1"/>
    <col min="13570" max="13571" width="0" hidden="1" customWidth="1"/>
    <col min="13572" max="13572" width="13.5703125" customWidth="1"/>
    <col min="13574" max="13574" width="13.42578125" customWidth="1"/>
    <col min="13575" max="13576" width="13.7109375" customWidth="1"/>
    <col min="13577" max="13577" width="13.42578125" customWidth="1"/>
    <col min="13582" max="13583" width="12.5703125" bestFit="1" customWidth="1"/>
    <col min="13825" max="13825" width="13" customWidth="1"/>
    <col min="13826" max="13827" width="0" hidden="1" customWidth="1"/>
    <col min="13828" max="13828" width="13.5703125" customWidth="1"/>
    <col min="13830" max="13830" width="13.42578125" customWidth="1"/>
    <col min="13831" max="13832" width="13.7109375" customWidth="1"/>
    <col min="13833" max="13833" width="13.42578125" customWidth="1"/>
    <col min="13838" max="13839" width="12.5703125" bestFit="1" customWidth="1"/>
    <col min="14081" max="14081" width="13" customWidth="1"/>
    <col min="14082" max="14083" width="0" hidden="1" customWidth="1"/>
    <col min="14084" max="14084" width="13.5703125" customWidth="1"/>
    <col min="14086" max="14086" width="13.42578125" customWidth="1"/>
    <col min="14087" max="14088" width="13.7109375" customWidth="1"/>
    <col min="14089" max="14089" width="13.42578125" customWidth="1"/>
    <col min="14094" max="14095" width="12.5703125" bestFit="1" customWidth="1"/>
    <col min="14337" max="14337" width="13" customWidth="1"/>
    <col min="14338" max="14339" width="0" hidden="1" customWidth="1"/>
    <col min="14340" max="14340" width="13.5703125" customWidth="1"/>
    <col min="14342" max="14342" width="13.42578125" customWidth="1"/>
    <col min="14343" max="14344" width="13.7109375" customWidth="1"/>
    <col min="14345" max="14345" width="13.42578125" customWidth="1"/>
    <col min="14350" max="14351" width="12.5703125" bestFit="1" customWidth="1"/>
    <col min="14593" max="14593" width="13" customWidth="1"/>
    <col min="14594" max="14595" width="0" hidden="1" customWidth="1"/>
    <col min="14596" max="14596" width="13.5703125" customWidth="1"/>
    <col min="14598" max="14598" width="13.42578125" customWidth="1"/>
    <col min="14599" max="14600" width="13.7109375" customWidth="1"/>
    <col min="14601" max="14601" width="13.42578125" customWidth="1"/>
    <col min="14606" max="14607" width="12.5703125" bestFit="1" customWidth="1"/>
    <col min="14849" max="14849" width="13" customWidth="1"/>
    <col min="14850" max="14851" width="0" hidden="1" customWidth="1"/>
    <col min="14852" max="14852" width="13.5703125" customWidth="1"/>
    <col min="14854" max="14854" width="13.42578125" customWidth="1"/>
    <col min="14855" max="14856" width="13.7109375" customWidth="1"/>
    <col min="14857" max="14857" width="13.42578125" customWidth="1"/>
    <col min="14862" max="14863" width="12.5703125" bestFit="1" customWidth="1"/>
    <col min="15105" max="15105" width="13" customWidth="1"/>
    <col min="15106" max="15107" width="0" hidden="1" customWidth="1"/>
    <col min="15108" max="15108" width="13.5703125" customWidth="1"/>
    <col min="15110" max="15110" width="13.42578125" customWidth="1"/>
    <col min="15111" max="15112" width="13.7109375" customWidth="1"/>
    <col min="15113" max="15113" width="13.42578125" customWidth="1"/>
    <col min="15118" max="15119" width="12.5703125" bestFit="1" customWidth="1"/>
    <col min="15361" max="15361" width="13" customWidth="1"/>
    <col min="15362" max="15363" width="0" hidden="1" customWidth="1"/>
    <col min="15364" max="15364" width="13.5703125" customWidth="1"/>
    <col min="15366" max="15366" width="13.42578125" customWidth="1"/>
    <col min="15367" max="15368" width="13.7109375" customWidth="1"/>
    <col min="15369" max="15369" width="13.42578125" customWidth="1"/>
    <col min="15374" max="15375" width="12.5703125" bestFit="1" customWidth="1"/>
    <col min="15617" max="15617" width="13" customWidth="1"/>
    <col min="15618" max="15619" width="0" hidden="1" customWidth="1"/>
    <col min="15620" max="15620" width="13.5703125" customWidth="1"/>
    <col min="15622" max="15622" width="13.42578125" customWidth="1"/>
    <col min="15623" max="15624" width="13.7109375" customWidth="1"/>
    <col min="15625" max="15625" width="13.42578125" customWidth="1"/>
    <col min="15630" max="15631" width="12.5703125" bestFit="1" customWidth="1"/>
    <col min="15873" max="15873" width="13" customWidth="1"/>
    <col min="15874" max="15875" width="0" hidden="1" customWidth="1"/>
    <col min="15876" max="15876" width="13.5703125" customWidth="1"/>
    <col min="15878" max="15878" width="13.42578125" customWidth="1"/>
    <col min="15879" max="15880" width="13.7109375" customWidth="1"/>
    <col min="15881" max="15881" width="13.42578125" customWidth="1"/>
    <col min="15886" max="15887" width="12.5703125" bestFit="1" customWidth="1"/>
    <col min="16129" max="16129" width="13" customWidth="1"/>
    <col min="16130" max="16131" width="0" hidden="1" customWidth="1"/>
    <col min="16132" max="16132" width="13.5703125" customWidth="1"/>
    <col min="16134" max="16134" width="13.42578125" customWidth="1"/>
    <col min="16135" max="16136" width="13.7109375" customWidth="1"/>
    <col min="16137" max="16137" width="13.42578125" customWidth="1"/>
    <col min="16142" max="16143" width="12.5703125" bestFit="1" customWidth="1"/>
  </cols>
  <sheetData>
    <row r="1" spans="1:16" s="5" customFormat="1" ht="18" x14ac:dyDescent="0.35">
      <c r="A1" s="602" t="s">
        <v>168</v>
      </c>
      <c r="B1" s="602"/>
      <c r="C1" s="602"/>
      <c r="D1" s="602"/>
      <c r="E1" s="602"/>
      <c r="F1" s="602"/>
      <c r="G1" s="602"/>
      <c r="H1" s="602"/>
      <c r="I1" s="602"/>
      <c r="J1" s="602"/>
      <c r="K1" s="602"/>
      <c r="L1" s="602"/>
      <c r="M1" s="602"/>
      <c r="N1" s="602"/>
    </row>
    <row r="2" spans="1:16" s="7" customFormat="1" ht="16.5" x14ac:dyDescent="0.3">
      <c r="A2" s="6"/>
      <c r="B2" s="6"/>
      <c r="C2" s="6"/>
      <c r="D2" s="6"/>
      <c r="E2" s="598" t="s">
        <v>169</v>
      </c>
      <c r="F2" s="600" t="s">
        <v>170</v>
      </c>
      <c r="G2" s="603" t="s">
        <v>171</v>
      </c>
      <c r="H2" s="604"/>
      <c r="I2" s="604"/>
      <c r="J2" s="604"/>
      <c r="K2" s="604"/>
      <c r="L2" s="604"/>
      <c r="M2" s="604"/>
      <c r="N2" s="604"/>
      <c r="O2" s="604"/>
    </row>
    <row r="3" spans="1:16" s="5" customFormat="1" ht="16.5" x14ac:dyDescent="0.3">
      <c r="A3" s="8"/>
      <c r="B3" s="9"/>
      <c r="C3" s="8"/>
      <c r="D3" s="8"/>
      <c r="E3" s="599"/>
      <c r="F3" s="601"/>
      <c r="G3" s="10" t="str">
        <f>+'[2]Metas Anuales'!I4</f>
        <v>META Nº1</v>
      </c>
      <c r="H3" s="11" t="str">
        <f>+'[2]Metas Anuales'!J4</f>
        <v>META Nº2</v>
      </c>
      <c r="I3" s="11" t="s">
        <v>172</v>
      </c>
      <c r="J3" s="11" t="s">
        <v>173</v>
      </c>
      <c r="K3" s="11" t="s">
        <v>174</v>
      </c>
      <c r="L3" s="11" t="s">
        <v>175</v>
      </c>
      <c r="M3" s="11" t="s">
        <v>176</v>
      </c>
      <c r="N3" s="11" t="s">
        <v>177</v>
      </c>
      <c r="O3" s="56" t="s">
        <v>283</v>
      </c>
    </row>
    <row r="4" spans="1:16" s="14" customFormat="1" ht="141.75" customHeight="1" x14ac:dyDescent="0.3">
      <c r="A4" s="8" t="s">
        <v>178</v>
      </c>
      <c r="B4" s="9" t="s">
        <v>179</v>
      </c>
      <c r="C4" s="8" t="s">
        <v>178</v>
      </c>
      <c r="D4" s="8" t="s">
        <v>0</v>
      </c>
      <c r="E4" s="599"/>
      <c r="F4" s="601"/>
      <c r="G4" s="12" t="s">
        <v>180</v>
      </c>
      <c r="H4" s="12" t="s">
        <v>181</v>
      </c>
      <c r="I4" s="12" t="s">
        <v>285</v>
      </c>
      <c r="J4" s="12" t="s">
        <v>264</v>
      </c>
      <c r="K4" s="12" t="s">
        <v>182</v>
      </c>
      <c r="L4" s="13" t="s">
        <v>183</v>
      </c>
      <c r="M4" s="12" t="s">
        <v>184</v>
      </c>
      <c r="N4" s="12" t="s">
        <v>185</v>
      </c>
      <c r="O4" s="57" t="s">
        <v>359</v>
      </c>
      <c r="P4" s="57" t="s">
        <v>284</v>
      </c>
    </row>
    <row r="5" spans="1:16" s="5" customFormat="1" ht="16.5" x14ac:dyDescent="0.3">
      <c r="A5" s="15">
        <v>17</v>
      </c>
      <c r="B5" s="16" t="s">
        <v>186</v>
      </c>
      <c r="C5" s="17">
        <v>5</v>
      </c>
      <c r="D5" s="18" t="s">
        <v>187</v>
      </c>
      <c r="E5" s="19"/>
      <c r="F5" s="20"/>
      <c r="G5" s="21">
        <v>0.75</v>
      </c>
      <c r="H5" s="22">
        <v>0.443</v>
      </c>
      <c r="I5" s="23">
        <v>0.35</v>
      </c>
      <c r="J5" s="23">
        <v>0.31</v>
      </c>
      <c r="K5" s="22">
        <v>0.19</v>
      </c>
      <c r="L5" s="22">
        <v>0.64</v>
      </c>
      <c r="M5" s="22">
        <v>0.32</v>
      </c>
      <c r="N5" s="23">
        <v>0.7</v>
      </c>
      <c r="O5" s="58">
        <v>0.1</v>
      </c>
      <c r="P5" s="59">
        <v>100</v>
      </c>
    </row>
    <row r="6" spans="1:16" s="5" customFormat="1" ht="16.5" x14ac:dyDescent="0.3">
      <c r="A6" s="15">
        <v>18</v>
      </c>
      <c r="B6" s="16" t="s">
        <v>186</v>
      </c>
      <c r="C6" s="17">
        <v>5</v>
      </c>
      <c r="D6" s="18" t="s">
        <v>186</v>
      </c>
      <c r="E6" s="19"/>
      <c r="F6" s="20"/>
      <c r="G6" s="21">
        <v>0.85</v>
      </c>
      <c r="H6" s="22">
        <v>0.52600000000000002</v>
      </c>
      <c r="I6" s="23">
        <v>0.36</v>
      </c>
      <c r="J6" s="23">
        <v>0.21</v>
      </c>
      <c r="K6" s="22">
        <v>0.22</v>
      </c>
      <c r="L6" s="22">
        <v>0.63</v>
      </c>
      <c r="M6" s="22">
        <v>0.26</v>
      </c>
      <c r="N6" s="23">
        <v>0.6</v>
      </c>
      <c r="O6" s="58">
        <v>0.1</v>
      </c>
      <c r="P6" s="59">
        <v>100</v>
      </c>
    </row>
    <row r="7" spans="1:16" s="5" customFormat="1" ht="16.5" x14ac:dyDescent="0.3">
      <c r="A7" s="15">
        <v>17</v>
      </c>
      <c r="B7" s="16" t="s">
        <v>186</v>
      </c>
      <c r="C7" s="17">
        <v>5</v>
      </c>
      <c r="D7" s="18" t="s">
        <v>188</v>
      </c>
      <c r="E7" s="19"/>
      <c r="F7" s="20"/>
      <c r="G7" s="21">
        <v>0.9</v>
      </c>
      <c r="H7" s="22">
        <v>0.78100000000000003</v>
      </c>
      <c r="I7" s="23">
        <v>0.51</v>
      </c>
      <c r="J7" s="23">
        <v>0.3</v>
      </c>
      <c r="K7" s="22">
        <v>0.17</v>
      </c>
      <c r="L7" s="22">
        <v>0.67</v>
      </c>
      <c r="M7" s="22">
        <v>0.24</v>
      </c>
      <c r="N7" s="23">
        <v>0.6</v>
      </c>
      <c r="O7" s="58">
        <v>0.113</v>
      </c>
      <c r="P7" s="59">
        <v>100</v>
      </c>
    </row>
    <row r="8" spans="1:16" s="5" customFormat="1" ht="16.5" x14ac:dyDescent="0.3">
      <c r="A8" s="15">
        <v>18</v>
      </c>
      <c r="B8" s="16" t="s">
        <v>186</v>
      </c>
      <c r="C8" s="17">
        <v>5</v>
      </c>
      <c r="D8" s="18" t="s">
        <v>189</v>
      </c>
      <c r="E8" s="19"/>
      <c r="F8" s="20"/>
      <c r="G8" s="21">
        <v>0.9</v>
      </c>
      <c r="H8" s="55">
        <v>1</v>
      </c>
      <c r="I8" s="23">
        <v>0.67</v>
      </c>
      <c r="J8" s="23">
        <v>0.64</v>
      </c>
      <c r="K8" s="22">
        <v>0.28000000000000003</v>
      </c>
      <c r="L8" s="22">
        <v>0.8</v>
      </c>
      <c r="M8" s="22">
        <v>0.28000000000000003</v>
      </c>
      <c r="N8" s="23">
        <v>0.61</v>
      </c>
      <c r="O8" s="58">
        <v>0.08</v>
      </c>
      <c r="P8" s="60">
        <v>1</v>
      </c>
    </row>
    <row r="9" spans="1:16" s="5" customFormat="1" ht="16.5" x14ac:dyDescent="0.3">
      <c r="A9" s="15">
        <v>19</v>
      </c>
      <c r="B9" s="16" t="s">
        <v>186</v>
      </c>
      <c r="C9" s="17">
        <v>5</v>
      </c>
      <c r="D9" s="18" t="s">
        <v>190</v>
      </c>
      <c r="E9" s="19"/>
      <c r="F9" s="20"/>
      <c r="G9" s="21">
        <v>0.9</v>
      </c>
      <c r="H9" s="22">
        <v>0.64700000000000002</v>
      </c>
      <c r="I9" s="23">
        <v>0.67</v>
      </c>
      <c r="J9" s="23">
        <v>0.52</v>
      </c>
      <c r="K9" s="22">
        <v>0.26</v>
      </c>
      <c r="L9" s="22">
        <v>0.64</v>
      </c>
      <c r="M9" s="22">
        <v>0.34</v>
      </c>
      <c r="N9" s="23">
        <v>0.78</v>
      </c>
      <c r="O9" s="58">
        <v>0.191</v>
      </c>
      <c r="P9" s="60">
        <v>1</v>
      </c>
    </row>
    <row r="10" spans="1:16" s="5" customFormat="1" ht="16.5" x14ac:dyDescent="0.3">
      <c r="A10" s="15">
        <v>20</v>
      </c>
      <c r="B10" s="16" t="s">
        <v>186</v>
      </c>
      <c r="C10" s="17">
        <v>5</v>
      </c>
      <c r="D10" s="18" t="s">
        <v>191</v>
      </c>
      <c r="E10" s="19"/>
      <c r="F10" s="20"/>
      <c r="G10" s="21">
        <v>0.9</v>
      </c>
      <c r="H10" s="22">
        <v>0.60099999999999998</v>
      </c>
      <c r="I10" s="23">
        <v>0.55000000000000004</v>
      </c>
      <c r="J10" s="23">
        <v>0.31</v>
      </c>
      <c r="K10" s="22">
        <v>0.28000000000000003</v>
      </c>
      <c r="L10" s="22">
        <v>0.7</v>
      </c>
      <c r="M10" s="22">
        <v>0.43</v>
      </c>
      <c r="N10" s="23">
        <v>0.7</v>
      </c>
      <c r="O10" s="58">
        <v>0.1</v>
      </c>
      <c r="P10" s="59">
        <v>100</v>
      </c>
    </row>
    <row r="11" spans="1:16" s="5" customFormat="1" ht="16.5" x14ac:dyDescent="0.3">
      <c r="A11" s="15">
        <v>21</v>
      </c>
      <c r="B11" s="16" t="s">
        <v>186</v>
      </c>
      <c r="C11" s="17">
        <v>5</v>
      </c>
      <c r="D11" s="18" t="s">
        <v>192</v>
      </c>
      <c r="E11" s="19"/>
      <c r="F11" s="20"/>
      <c r="G11" s="21">
        <v>0.8</v>
      </c>
      <c r="H11" s="22">
        <v>0.629</v>
      </c>
      <c r="I11" s="23">
        <v>0.54</v>
      </c>
      <c r="J11" s="23">
        <v>0.8</v>
      </c>
      <c r="K11" s="22">
        <v>0.25</v>
      </c>
      <c r="L11" s="22">
        <v>0.82</v>
      </c>
      <c r="M11" s="22">
        <v>0.39</v>
      </c>
      <c r="N11" s="23">
        <v>0.6</v>
      </c>
      <c r="O11" s="58">
        <v>0.08</v>
      </c>
      <c r="P11" s="59">
        <v>100</v>
      </c>
    </row>
    <row r="12" spans="1:16" s="5" customFormat="1" ht="16.5" x14ac:dyDescent="0.3">
      <c r="A12" s="15">
        <v>22</v>
      </c>
      <c r="B12" s="16" t="s">
        <v>186</v>
      </c>
      <c r="C12" s="17">
        <v>5</v>
      </c>
      <c r="D12" s="18" t="s">
        <v>193</v>
      </c>
      <c r="E12" s="19"/>
      <c r="F12" s="20"/>
      <c r="G12" s="21">
        <v>0.75</v>
      </c>
      <c r="H12" s="22">
        <v>0.55100000000000005</v>
      </c>
      <c r="I12" s="23">
        <v>0.43</v>
      </c>
      <c r="J12" s="23">
        <v>0.18</v>
      </c>
      <c r="K12" s="22">
        <v>0.27</v>
      </c>
      <c r="L12" s="22">
        <v>0.74</v>
      </c>
      <c r="M12" s="22">
        <v>0.43</v>
      </c>
      <c r="N12" s="23">
        <v>0.8</v>
      </c>
      <c r="O12" s="58">
        <v>0.16300000000000001</v>
      </c>
      <c r="P12" s="59">
        <v>100</v>
      </c>
    </row>
    <row r="13" spans="1:16" s="5" customFormat="1" ht="16.5" x14ac:dyDescent="0.3">
      <c r="A13" s="15">
        <v>23</v>
      </c>
      <c r="B13" s="16" t="s">
        <v>186</v>
      </c>
      <c r="C13" s="17">
        <v>5</v>
      </c>
      <c r="D13" s="18" t="s">
        <v>194</v>
      </c>
      <c r="E13" s="19"/>
      <c r="F13" s="20"/>
      <c r="G13" s="21">
        <v>0.9</v>
      </c>
      <c r="H13" s="22">
        <v>0.76700000000000002</v>
      </c>
      <c r="I13" s="23">
        <v>0.61</v>
      </c>
      <c r="J13" s="23">
        <v>0.27</v>
      </c>
      <c r="K13" s="22">
        <v>0.26</v>
      </c>
      <c r="L13" s="22">
        <v>0.77</v>
      </c>
      <c r="M13" s="22">
        <v>0.43</v>
      </c>
      <c r="N13" s="23">
        <v>0.73</v>
      </c>
      <c r="O13" s="58">
        <v>0.25</v>
      </c>
      <c r="P13" s="60">
        <v>1</v>
      </c>
    </row>
    <row r="14" spans="1:16" s="5" customFormat="1" ht="16.5" x14ac:dyDescent="0.3">
      <c r="A14" s="15">
        <v>24</v>
      </c>
      <c r="B14" s="16" t="s">
        <v>186</v>
      </c>
      <c r="C14" s="17">
        <v>5</v>
      </c>
      <c r="D14" s="18" t="s">
        <v>195</v>
      </c>
      <c r="E14" s="19"/>
      <c r="F14" s="20"/>
      <c r="G14" s="21">
        <v>0.87</v>
      </c>
      <c r="H14" s="22">
        <v>0.48699999999999999</v>
      </c>
      <c r="I14" s="23">
        <v>0.35</v>
      </c>
      <c r="J14" s="23">
        <v>0.22</v>
      </c>
      <c r="K14" s="22">
        <v>0.2</v>
      </c>
      <c r="L14" s="22">
        <v>0.71</v>
      </c>
      <c r="M14" s="22">
        <v>0.31</v>
      </c>
      <c r="N14" s="23">
        <v>0.63</v>
      </c>
      <c r="O14" s="58">
        <v>0.1</v>
      </c>
      <c r="P14" s="59">
        <v>100</v>
      </c>
    </row>
    <row r="15" spans="1:16" s="5" customFormat="1" ht="16.5" x14ac:dyDescent="0.3">
      <c r="A15" s="15">
        <v>25</v>
      </c>
      <c r="B15" s="16" t="s">
        <v>186</v>
      </c>
      <c r="C15" s="17">
        <v>5</v>
      </c>
      <c r="D15" s="18" t="s">
        <v>196</v>
      </c>
      <c r="E15" s="19"/>
      <c r="F15" s="20"/>
      <c r="G15" s="21">
        <v>0.9</v>
      </c>
      <c r="H15" s="22">
        <v>0.64100000000000001</v>
      </c>
      <c r="I15" s="23">
        <v>0.51</v>
      </c>
      <c r="J15" s="23">
        <v>0.34</v>
      </c>
      <c r="K15" s="22">
        <v>0.23</v>
      </c>
      <c r="L15" s="22">
        <v>0.73</v>
      </c>
      <c r="M15" s="22">
        <v>0.37</v>
      </c>
      <c r="N15" s="23">
        <v>0.76</v>
      </c>
      <c r="O15" s="58">
        <v>0.25</v>
      </c>
      <c r="P15" s="59">
        <v>100</v>
      </c>
    </row>
    <row r="16" spans="1:16" s="5" customFormat="1" ht="16.5" x14ac:dyDescent="0.3">
      <c r="A16" s="15">
        <v>26</v>
      </c>
      <c r="B16" s="16" t="s">
        <v>186</v>
      </c>
      <c r="C16" s="17">
        <v>5</v>
      </c>
      <c r="D16" s="18" t="s">
        <v>197</v>
      </c>
      <c r="E16" s="19"/>
      <c r="F16" s="20"/>
      <c r="G16" s="21">
        <v>0.9</v>
      </c>
      <c r="H16" s="22">
        <v>0.627</v>
      </c>
      <c r="I16" s="23">
        <v>0.6</v>
      </c>
      <c r="J16" s="23">
        <v>0.64</v>
      </c>
      <c r="K16" s="22">
        <v>0.22</v>
      </c>
      <c r="L16" s="22">
        <v>0.7</v>
      </c>
      <c r="M16" s="22">
        <v>0.33</v>
      </c>
      <c r="N16" s="23">
        <v>0.69</v>
      </c>
      <c r="O16" s="58">
        <v>0.10199999999999999</v>
      </c>
      <c r="P16" s="59">
        <v>100</v>
      </c>
    </row>
    <row r="17" spans="1:18" s="5" customFormat="1" ht="16.5" x14ac:dyDescent="0.3">
      <c r="A17" s="15">
        <v>27</v>
      </c>
      <c r="B17" s="16" t="s">
        <v>186</v>
      </c>
      <c r="C17" s="17">
        <v>5</v>
      </c>
      <c r="D17" s="18" t="s">
        <v>198</v>
      </c>
      <c r="E17" s="19"/>
      <c r="F17" s="20"/>
      <c r="G17" s="21">
        <v>0.9</v>
      </c>
      <c r="H17" s="22">
        <v>0.64400000000000002</v>
      </c>
      <c r="I17" s="23">
        <v>0.45</v>
      </c>
      <c r="J17" s="23">
        <v>0.62</v>
      </c>
      <c r="K17" s="22">
        <v>0.28000000000000003</v>
      </c>
      <c r="L17" s="22">
        <v>0.87</v>
      </c>
      <c r="M17" s="22">
        <v>0.35</v>
      </c>
      <c r="N17" s="23">
        <v>0.62</v>
      </c>
      <c r="O17" s="58">
        <v>0.11700000000000001</v>
      </c>
      <c r="P17" s="60">
        <v>1</v>
      </c>
    </row>
    <row r="18" spans="1:18" s="5" customFormat="1" ht="16.5" x14ac:dyDescent="0.3">
      <c r="A18" s="15">
        <v>28</v>
      </c>
      <c r="B18" s="24" t="s">
        <v>186</v>
      </c>
      <c r="C18" s="17">
        <v>5</v>
      </c>
      <c r="D18" s="25" t="s">
        <v>199</v>
      </c>
      <c r="E18" s="19"/>
      <c r="F18" s="26"/>
      <c r="G18" s="21">
        <v>0.9</v>
      </c>
      <c r="H18" s="22">
        <v>0.71099999999999997</v>
      </c>
      <c r="I18" s="23">
        <v>0.47</v>
      </c>
      <c r="J18" s="23">
        <v>0.21</v>
      </c>
      <c r="K18" s="22">
        <v>0.19</v>
      </c>
      <c r="L18" s="22">
        <v>0.86</v>
      </c>
      <c r="M18" s="22">
        <v>0.37</v>
      </c>
      <c r="N18" s="23">
        <v>0.71</v>
      </c>
      <c r="O18" s="58">
        <v>0.1</v>
      </c>
      <c r="P18" s="60">
        <v>1</v>
      </c>
    </row>
    <row r="19" spans="1:18" ht="16.5" x14ac:dyDescent="0.3">
      <c r="Q19" s="5"/>
      <c r="R19" s="5"/>
    </row>
    <row r="20" spans="1:18" ht="16.5" x14ac:dyDescent="0.3">
      <c r="Q20" s="5"/>
      <c r="R20" s="5"/>
    </row>
    <row r="21" spans="1:18" ht="16.5" x14ac:dyDescent="0.3">
      <c r="Q21" s="5"/>
      <c r="R21" s="5"/>
    </row>
    <row r="22" spans="1:18" ht="16.5" x14ac:dyDescent="0.3">
      <c r="Q22" s="5"/>
      <c r="R22" s="5"/>
    </row>
    <row r="23" spans="1:18" ht="16.5" x14ac:dyDescent="0.3">
      <c r="Q23" s="5"/>
      <c r="R23" s="5"/>
    </row>
  </sheetData>
  <mergeCells count="4">
    <mergeCell ref="E2:E4"/>
    <mergeCell ref="F2:F4"/>
    <mergeCell ref="A1:N1"/>
    <mergeCell ref="G2:O2"/>
  </mergeCells>
  <conditionalFormatting sqref="G4:J4">
    <cfRule type="cellIs" dxfId="4" priority="1" stopIfTrue="1" operator="lessThan">
      <formula>0.25</formula>
    </cfRule>
  </conditionalFormatting>
  <conditionalFormatting sqref="K4">
    <cfRule type="cellIs" dxfId="3" priority="7" stopIfTrue="1" operator="lessThan">
      <formula>0.19</formula>
    </cfRule>
  </conditionalFormatting>
  <conditionalFormatting sqref="L4">
    <cfRule type="cellIs" dxfId="2" priority="3" stopIfTrue="1" operator="lessThan">
      <formula>0.65</formula>
    </cfRule>
  </conditionalFormatting>
  <conditionalFormatting sqref="M4">
    <cfRule type="cellIs" dxfId="1" priority="6" stopIfTrue="1" operator="lessThan">
      <formula>0.9</formula>
    </cfRule>
  </conditionalFormatting>
  <conditionalFormatting sqref="N4">
    <cfRule type="cellIs" dxfId="0" priority="10" stopIfTrue="1" operator="lessThan">
      <formula>0.5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Resumen</vt:lpstr>
      <vt:lpstr>Meta 01</vt:lpstr>
      <vt:lpstr>Meta 02</vt:lpstr>
      <vt:lpstr>Meta 3A</vt:lpstr>
      <vt:lpstr>Meta 3B</vt:lpstr>
      <vt:lpstr>Meta 4A</vt:lpstr>
      <vt:lpstr>Meta 4B</vt:lpstr>
      <vt:lpstr>Meta 05</vt:lpstr>
      <vt:lpstr>Meta 06</vt:lpstr>
      <vt:lpstr>Meta 07</vt:lpstr>
      <vt:lpstr>Metas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alfaro</dc:creator>
  <cp:lastModifiedBy>Corina Barraza</cp:lastModifiedBy>
  <dcterms:created xsi:type="dcterms:W3CDTF">2018-09-06T15:45:30Z</dcterms:created>
  <dcterms:modified xsi:type="dcterms:W3CDTF">2023-12-12T21:24:53Z</dcterms:modified>
</cp:coreProperties>
</file>