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https://licenciasminsal-my.sharepoint.com/personal/jacqueline_cerda_minsal_cl/Documents/REM- EQUIPO/REM 2026/SERIES REM/"/>
    </mc:Choice>
  </mc:AlternateContent>
  <xr:revisionPtr revIDLastSave="15" documentId="13_ncr:1_{A758EBE2-7A40-467D-ADDD-AFEF34A75D88}" xr6:coauthVersionLast="47" xr6:coauthVersionMax="47" xr10:uidLastSave="{602DC84E-D3D2-4C99-B179-F24800C7393C}"/>
  <workbookProtection workbookAlgorithmName="SHA-512" workbookHashValue="YE4A7ISvORTsiZox7OL06E3+L2Aizvn1m+vOnyRElZQxlAZ4xs6oEDA0hnXX37UE49UL3J+RYcgv9X/hnSaWCQ==" workbookSaltValue="Q/krsi6+5S90hwdzONWUUA==" workbookSpinCount="100000" lockStructure="1"/>
  <bookViews>
    <workbookView xWindow="-120" yWindow="-120" windowWidth="29040" windowHeight="15720" tabRatio="765" xr2:uid="{00000000-000D-0000-FFFF-FFFF00000000}"/>
  </bookViews>
  <sheets>
    <sheet name="NOMBRE" sheetId="1" r:id="rId1"/>
    <sheet name="BM18" sheetId="16" r:id="rId2"/>
    <sheet name="BM18A" sheetId="19" r:id="rId3"/>
    <sheet name="Control" sheetId="7" r:id="rId4"/>
    <sheet name="MACROS" sheetId="21" r:id="rId5"/>
  </sheets>
  <definedNames>
    <definedName name="Z_BEFC15B6_B1B6_4991_889C_1D838D99FFD7_.wvu.Cols" localSheetId="0" hidden="1">NOMBRE!$Y:$AF</definedName>
    <definedName name="Z_BEFC15B6_B1B6_4991_889C_1D838D99FFD7_.wvu.Rows" localSheetId="3" hidden="1">Control!$78:$78</definedName>
  </definedNames>
  <calcPr calcId="191028"/>
  <customWorkbookViews>
    <customWorkbookView name="Veronica Andrea Flores Nunez - Vista personalizada" guid="{BEFC15B6-B1B6-4991-889C-1D838D99FFD7}" mergeInterval="0" personalView="1" maximized="1" xWindow="-8" yWindow="-8" windowWidth="1870" windowHeight="1096" tabRatio="765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4" i="1" l="1"/>
  <c r="X25" i="1"/>
  <c r="W26" i="1" s="1"/>
  <c r="W27" i="1" s="1"/>
  <c r="W10" i="1"/>
  <c r="X10" i="1" s="1"/>
  <c r="W3" i="1"/>
  <c r="W2" i="1"/>
  <c r="C70" i="19"/>
  <c r="C71" i="19"/>
  <c r="C68" i="19"/>
  <c r="C63" i="19"/>
  <c r="C36" i="19"/>
  <c r="C25" i="19"/>
  <c r="C26" i="19"/>
  <c r="D6" i="1" l="1"/>
  <c r="C6" i="1"/>
  <c r="F140" i="19"/>
  <c r="F206" i="19"/>
  <c r="F158" i="19"/>
  <c r="F148" i="19"/>
  <c r="W6" i="1" l="1"/>
  <c r="W28" i="1"/>
  <c r="W30" i="1"/>
  <c r="W29" i="1"/>
  <c r="C40" i="19"/>
  <c r="D45" i="16"/>
  <c r="C45" i="16"/>
  <c r="D44" i="16"/>
  <c r="C44" i="16"/>
  <c r="F23" i="16"/>
  <c r="E23" i="16"/>
  <c r="E22" i="16"/>
  <c r="D206" i="19"/>
  <c r="C51" i="16" s="1"/>
  <c r="E206" i="19"/>
  <c r="D51" i="16" s="1"/>
  <c r="D177" i="19"/>
  <c r="C50" i="16" s="1"/>
  <c r="E177" i="19"/>
  <c r="D50" i="16" s="1"/>
  <c r="C175" i="19"/>
  <c r="C176" i="19"/>
  <c r="C167" i="19"/>
  <c r="D158" i="19"/>
  <c r="E158" i="19"/>
  <c r="D148" i="19"/>
  <c r="E148" i="19"/>
  <c r="D140" i="19"/>
  <c r="E140" i="19"/>
  <c r="C146" i="19"/>
  <c r="C133" i="19"/>
  <c r="C132" i="19"/>
  <c r="C41" i="19"/>
  <c r="C42" i="19"/>
  <c r="C203" i="19"/>
  <c r="C204" i="19"/>
  <c r="C161" i="19"/>
  <c r="V33" i="1" l="1"/>
  <c r="W33" i="1"/>
  <c r="X33" i="1"/>
  <c r="Y33" i="1"/>
  <c r="Z33" i="1"/>
  <c r="E21" i="16"/>
  <c r="B51" i="16"/>
  <c r="B45" i="16"/>
  <c r="C143" i="19" l="1"/>
  <c r="C145" i="19"/>
  <c r="C144" i="19"/>
  <c r="C46" i="16"/>
  <c r="A4" i="19" l="1"/>
  <c r="A3" i="19"/>
  <c r="A2" i="19"/>
  <c r="A4" i="16"/>
  <c r="A3" i="16"/>
  <c r="A2" i="16"/>
  <c r="D34" i="16" l="1"/>
  <c r="D25" i="16"/>
  <c r="D24" i="16"/>
  <c r="C190" i="19"/>
  <c r="C147" i="19"/>
  <c r="C148" i="19" s="1"/>
  <c r="C189" i="19"/>
  <c r="C173" i="19"/>
  <c r="C172" i="19"/>
  <c r="C194" i="19"/>
  <c r="C205" i="19"/>
  <c r="C157" i="19"/>
  <c r="C156" i="19"/>
  <c r="C202" i="19"/>
  <c r="C201" i="19"/>
  <c r="C200" i="19"/>
  <c r="C199" i="19"/>
  <c r="C198" i="19"/>
  <c r="C197" i="19"/>
  <c r="C162" i="19"/>
  <c r="C196" i="19"/>
  <c r="C195" i="19"/>
  <c r="C193" i="19"/>
  <c r="C155" i="19"/>
  <c r="C192" i="19"/>
  <c r="C191" i="19"/>
  <c r="C139" i="19"/>
  <c r="C138" i="19"/>
  <c r="C137" i="19"/>
  <c r="C136" i="19"/>
  <c r="C135" i="19"/>
  <c r="C134" i="19"/>
  <c r="D186" i="19"/>
  <c r="C185" i="19"/>
  <c r="C184" i="19"/>
  <c r="C183" i="19"/>
  <c r="C182" i="19"/>
  <c r="C181" i="19"/>
  <c r="C180" i="19"/>
  <c r="C174" i="19"/>
  <c r="C168" i="19"/>
  <c r="D43" i="16"/>
  <c r="C154" i="19"/>
  <c r="C153" i="19"/>
  <c r="C152" i="19"/>
  <c r="C151" i="19"/>
  <c r="C131" i="19"/>
  <c r="C124" i="19"/>
  <c r="C118" i="19"/>
  <c r="C117" i="19"/>
  <c r="C116" i="19"/>
  <c r="C115" i="19"/>
  <c r="C114" i="19"/>
  <c r="C113" i="19"/>
  <c r="C112" i="19"/>
  <c r="C111" i="19"/>
  <c r="C110" i="19"/>
  <c r="C109" i="19"/>
  <c r="C108" i="19"/>
  <c r="C107" i="19"/>
  <c r="C106" i="19"/>
  <c r="C105" i="19"/>
  <c r="C104" i="19"/>
  <c r="C103" i="19"/>
  <c r="C102" i="19"/>
  <c r="C101" i="19"/>
  <c r="C100" i="19"/>
  <c r="C99" i="19"/>
  <c r="C98" i="19"/>
  <c r="C97" i="19"/>
  <c r="C96" i="19"/>
  <c r="C95" i="19"/>
  <c r="C94" i="19"/>
  <c r="C93" i="19"/>
  <c r="C92" i="19"/>
  <c r="E88" i="19"/>
  <c r="D88" i="19"/>
  <c r="F78" i="19"/>
  <c r="D78" i="19"/>
  <c r="C77" i="19"/>
  <c r="C76" i="19"/>
  <c r="C72" i="19"/>
  <c r="C69" i="19"/>
  <c r="C67" i="19"/>
  <c r="C66" i="19"/>
  <c r="C65" i="19"/>
  <c r="C64" i="19"/>
  <c r="C62" i="19"/>
  <c r="C61" i="19"/>
  <c r="C60" i="19"/>
  <c r="C59" i="19"/>
  <c r="C58" i="19"/>
  <c r="C57" i="19"/>
  <c r="C53" i="19"/>
  <c r="C52" i="19"/>
  <c r="C48" i="19"/>
  <c r="C47" i="19"/>
  <c r="C46" i="19"/>
  <c r="D43" i="19"/>
  <c r="C39" i="19"/>
  <c r="C38" i="19"/>
  <c r="C37" i="19"/>
  <c r="C35" i="19"/>
  <c r="C34" i="19"/>
  <c r="C33" i="19"/>
  <c r="C32" i="19"/>
  <c r="C31" i="19"/>
  <c r="C30" i="19"/>
  <c r="C29" i="19"/>
  <c r="C28" i="19"/>
  <c r="C27" i="19"/>
  <c r="C24" i="19"/>
  <c r="C23" i="19"/>
  <c r="D20" i="19"/>
  <c r="E14" i="16" s="1"/>
  <c r="D128" i="19"/>
  <c r="C42" i="16" s="1"/>
  <c r="C127" i="19"/>
  <c r="C126" i="19"/>
  <c r="C125" i="19"/>
  <c r="E169" i="19"/>
  <c r="D48" i="16" s="1"/>
  <c r="E164" i="19"/>
  <c r="D47" i="16" s="1"/>
  <c r="D46" i="16"/>
  <c r="E128" i="19"/>
  <c r="D42" i="16" s="1"/>
  <c r="F20" i="19"/>
  <c r="E20" i="19"/>
  <c r="F88" i="19"/>
  <c r="F73" i="19"/>
  <c r="F54" i="19"/>
  <c r="F49" i="19"/>
  <c r="F43" i="19"/>
  <c r="C186" i="19" l="1"/>
  <c r="C206" i="19"/>
  <c r="B42" i="16"/>
  <c r="D52" i="16"/>
  <c r="C177" i="19"/>
  <c r="C158" i="19"/>
  <c r="C140" i="19"/>
  <c r="C169" i="19"/>
  <c r="F89" i="19"/>
  <c r="C43" i="19"/>
  <c r="C49" i="19"/>
  <c r="C54" i="19"/>
  <c r="C128" i="19"/>
  <c r="C73" i="19"/>
  <c r="C78" i="19"/>
  <c r="E49" i="19" l="1"/>
  <c r="D49" i="19"/>
  <c r="D37" i="16" l="1"/>
  <c r="D36" i="16"/>
  <c r="D35" i="16"/>
  <c r="D26" i="16" l="1"/>
  <c r="D27" i="16"/>
  <c r="D28" i="16"/>
  <c r="D29" i="16"/>
  <c r="D30" i="16"/>
  <c r="D31" i="16"/>
  <c r="D33" i="16" l="1"/>
  <c r="D32" i="16"/>
  <c r="I6" i="1"/>
  <c r="D169" i="19" l="1"/>
  <c r="E78" i="19" l="1"/>
  <c r="E73" i="19"/>
  <c r="D73" i="19"/>
  <c r="E54" i="19"/>
  <c r="D54" i="19"/>
  <c r="E43" i="19"/>
  <c r="D89" i="19" l="1"/>
  <c r="E89" i="19"/>
  <c r="A5" i="19" l="1"/>
  <c r="B50" i="16" l="1"/>
  <c r="F22" i="16" l="1"/>
  <c r="F21" i="16" s="1"/>
  <c r="F19" i="16"/>
  <c r="F17" i="16"/>
  <c r="C49" i="16"/>
  <c r="C48" i="16"/>
  <c r="F20" i="16"/>
  <c r="E20" i="16"/>
  <c r="C87" i="19"/>
  <c r="C86" i="19"/>
  <c r="C85" i="19"/>
  <c r="C84" i="19"/>
  <c r="C83" i="19"/>
  <c r="C82" i="19"/>
  <c r="C81" i="19"/>
  <c r="F18" i="16"/>
  <c r="E19" i="16"/>
  <c r="F15" i="16"/>
  <c r="F14" i="16"/>
  <c r="C19" i="19"/>
  <c r="C18" i="19"/>
  <c r="C17" i="19"/>
  <c r="C16" i="19"/>
  <c r="C15" i="19"/>
  <c r="C14" i="19"/>
  <c r="C13" i="19"/>
  <c r="D14" i="16" l="1"/>
  <c r="C88" i="19"/>
  <c r="C20" i="19"/>
  <c r="D21" i="16"/>
  <c r="D23" i="16"/>
  <c r="B48" i="16"/>
  <c r="D20" i="16"/>
  <c r="B49" i="16"/>
  <c r="D22" i="16"/>
  <c r="D19" i="16"/>
  <c r="E17" i="16"/>
  <c r="D17" i="16" s="1"/>
  <c r="E15" i="16"/>
  <c r="E18" i="16"/>
  <c r="D18" i="16" s="1"/>
  <c r="E16" i="16"/>
  <c r="F16" i="16"/>
  <c r="F13" i="16" s="1"/>
  <c r="C89" i="19" l="1"/>
  <c r="D15" i="16"/>
  <c r="E13" i="16"/>
  <c r="D13" i="16" s="1"/>
  <c r="D16" i="16"/>
  <c r="B46" i="16" l="1"/>
  <c r="A5" i="16" l="1"/>
  <c r="B12" i="7" l="1"/>
  <c r="I2" i="1"/>
  <c r="AG2" i="1" s="1"/>
  <c r="I3" i="1"/>
  <c r="A2" i="21" s="1"/>
  <c r="AG6" i="1"/>
  <c r="D5" i="7" s="1"/>
  <c r="AG3" i="1" l="1"/>
  <c r="D4" i="7" s="1"/>
  <c r="D3" i="7"/>
  <c r="AG7" i="1" l="1"/>
  <c r="D78" i="7"/>
  <c r="C43" i="16" l="1"/>
  <c r="B43" i="16" l="1"/>
  <c r="C163" i="19" l="1"/>
  <c r="D164" i="19"/>
  <c r="C47" i="16" l="1"/>
  <c r="C52" i="16" s="1"/>
  <c r="C164" i="19"/>
  <c r="B47" i="16" l="1"/>
  <c r="B44" i="16" l="1"/>
  <c r="B52" i="16" s="1"/>
  <c r="A96" i="16" s="1"/>
  <c r="D6" i="7" s="1"/>
  <c r="D7" i="7" s="1"/>
  <c r="B7" i="21" s="1"/>
</calcChain>
</file>

<file path=xl/sharedStrings.xml><?xml version="1.0" encoding="utf-8"?>
<sst xmlns="http://schemas.openxmlformats.org/spreadsheetml/2006/main" count="468" uniqueCount="402">
  <si>
    <t>DATOS DEL ESTABLECIMIENTO</t>
  </si>
  <si>
    <t>CÓDIGOS</t>
  </si>
  <si>
    <t>NOMBRE DE COMUNA</t>
  </si>
  <si>
    <t>NOMBRE ESTABLECIMIENTO/ESTRATEGIA</t>
  </si>
  <si>
    <t>MES:</t>
  </si>
  <si>
    <t>AÑO:</t>
  </si>
  <si>
    <t xml:space="preserve"> </t>
  </si>
  <si>
    <t>Director/a Servicio de Salud o Director/a Establecimiento</t>
  </si>
  <si>
    <t>ENERO</t>
  </si>
  <si>
    <t>Establecimiento de Mayor Complejidad (EMAYC)</t>
  </si>
  <si>
    <t>SERVICIO DE SALUD</t>
  </si>
  <si>
    <t>Jefe/a de Estadísticas</t>
  </si>
  <si>
    <t>FEBRERO</t>
  </si>
  <si>
    <t>Establecimiento de Mediana Complejidad (EMEDC)</t>
  </si>
  <si>
    <t>MUNICIPAL</t>
  </si>
  <si>
    <t>MARZO</t>
  </si>
  <si>
    <t>Establecimiento de Menor Complejidad (EMENC)</t>
  </si>
  <si>
    <t>OTRA INSTITUCION (Delegado)</t>
  </si>
  <si>
    <t>MINSAL - DEIS</t>
  </si>
  <si>
    <t>ABRIL</t>
  </si>
  <si>
    <t>Centros de Diagnóstico Terapeutico (CDT)</t>
  </si>
  <si>
    <t>MAYO</t>
  </si>
  <si>
    <t>Centro de Referencia de Salud (CRS)</t>
  </si>
  <si>
    <t>JUNIO</t>
  </si>
  <si>
    <t>Centro de Salud Familiar</t>
  </si>
  <si>
    <t>SERIE BM ESTABLECIMIENTOS AREA MUNICIPAL</t>
  </si>
  <si>
    <t>JULIO</t>
  </si>
  <si>
    <t>Consultorio General Urbano (CGU)</t>
  </si>
  <si>
    <t>AGOSTO</t>
  </si>
  <si>
    <t>Consultorio General Urbano (CGU) - CESFAM</t>
  </si>
  <si>
    <t>SEPTIEMBRE</t>
  </si>
  <si>
    <t>Consultorio General Urbano(CGU) con SAPU/SUR/SAR</t>
  </si>
  <si>
    <t>OCTUBRE</t>
  </si>
  <si>
    <t>Consultorio General Urbano (CGU) - CESFAM con SAPU/SAR</t>
  </si>
  <si>
    <t>NOVIEMBRE</t>
  </si>
  <si>
    <t>Consultorio General Rural (CGR)</t>
  </si>
  <si>
    <t>DICIEMBRE</t>
  </si>
  <si>
    <t>Consultorio General Rural (CGR) - CESFAM</t>
  </si>
  <si>
    <t>Consultorio General Rural (CGR) con SAPU/SAR/SUR</t>
  </si>
  <si>
    <t>Consultorio General Rural (CGR) - CESFAM con SAPU/SAR/SUR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</si>
  <si>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</si>
  <si>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</si>
  <si>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</si>
  <si>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</si>
  <si>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</si>
  <si>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</si>
  <si>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</si>
  <si>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</si>
  <si>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</si>
  <si>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</si>
  <si>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</si>
  <si>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Laboratorio Clínico o Dental</t>
  </si>
  <si>
    <t>Servicio de Atención Primaria de Urgencia Dental (SAPUDENT)</t>
  </si>
  <si>
    <t>Centro de Rehabilitación (CR)</t>
  </si>
  <si>
    <t>Hospital de Campaña</t>
  </si>
  <si>
    <t>Centro Oncologico</t>
  </si>
  <si>
    <t>SAMU</t>
  </si>
  <si>
    <t>Centro de salud Urbano (CSU)</t>
  </si>
  <si>
    <t xml:space="preserve">SERVICIO DE SALUD </t>
  </si>
  <si>
    <t>REM-B18.   ACTIVIDADES DE APOYO DIAGNOSTICO Y TERAPEUTICO
     (USO EXCLUSIVO DE ESTABLECIMIENTOS MUNICIPALES)</t>
  </si>
  <si>
    <t>SECCIÓN A: EXÁMENES DE DIAGNOSTICO</t>
  </si>
  <si>
    <t>EXÁMENES</t>
  </si>
  <si>
    <t>TOTAL</t>
  </si>
  <si>
    <t>SAPU/SAR/SUR</t>
  </si>
  <si>
    <t>Resto Establecimientos APS</t>
  </si>
  <si>
    <t>Total</t>
  </si>
  <si>
    <t>TOTAL EXÁMENES LABORATORIO</t>
  </si>
  <si>
    <t>I</t>
  </si>
  <si>
    <t>HEMATOLÓGICOS</t>
  </si>
  <si>
    <t>II</t>
  </si>
  <si>
    <t>BIOQUÍMICOS</t>
  </si>
  <si>
    <t>III</t>
  </si>
  <si>
    <t>HORMONALES</t>
  </si>
  <si>
    <t>V</t>
  </si>
  <si>
    <t>INMUNOLÓGICOS</t>
  </si>
  <si>
    <t>VI</t>
  </si>
  <si>
    <t>MICROBIOLÓGICOS</t>
  </si>
  <si>
    <t>VIII</t>
  </si>
  <si>
    <t xml:space="preserve">EX.  DE DEPOSICIONES EXUDADOS. SECREC. Y OTROS LIQ.  </t>
  </si>
  <si>
    <t>IX</t>
  </si>
  <si>
    <t>ORINA</t>
  </si>
  <si>
    <t>TOTAL EXÁMENES IMAGENOLOGIA</t>
  </si>
  <si>
    <t>a)</t>
  </si>
  <si>
    <t>EX. RADIOLÓGICOS SIMPLES</t>
  </si>
  <si>
    <t>ECOGRAFÍAS OBSTÉTRICAS Y GINECOLÓGICAS</t>
  </si>
  <si>
    <t>Ecografías Obstétricas Primer Trimestre (&lt;11 semanas)</t>
  </si>
  <si>
    <t>Médico/a</t>
  </si>
  <si>
    <t>Matrón/a</t>
  </si>
  <si>
    <t>Ecografias Obstétricas Primer Trimestre (11 - 14 semanas)</t>
  </si>
  <si>
    <t>Ecografias Obstétricas Segundo Trimestre (22 - 24 semanas)</t>
  </si>
  <si>
    <t>Ecografias Obstétricas Tercer Trimestre (30 - 34 semanas)</t>
  </si>
  <si>
    <t>Total Ecografías Obstétricas por profesional</t>
  </si>
  <si>
    <t>Ecografía de seguimiento DIU (Regulación de la Fertilidad)</t>
  </si>
  <si>
    <t>Ecografía Transvaginal (control de Climaterio y Ginecológico)</t>
  </si>
  <si>
    <t>PROCEDIMIENTOS</t>
  </si>
  <si>
    <t xml:space="preserve">PROC. DE OTORRINOLARINGOLOGÍA </t>
  </si>
  <si>
    <t>PROC. DE NEUMOLOGÍA</t>
  </si>
  <si>
    <t>PROC. DE DERMATOLOGÍA</t>
  </si>
  <si>
    <t>INTERVENCIONES QUIRÚRGICAS MENORES (SUB-GRUPO TEGUMENTOS)</t>
  </si>
  <si>
    <t>PROC. DE CARDIOLOGÍA</t>
  </si>
  <si>
    <t>PROC. DE GASTROENTEROLOGÍA</t>
  </si>
  <si>
    <t>PROC. DE UROLOGÍA</t>
  </si>
  <si>
    <t>PROC. ORTOPEDIA Y TRAUMATOLOGÍA</t>
  </si>
  <si>
    <t>PROC. GINECOLOGÍA</t>
  </si>
  <si>
    <t>MISCELÁNEOS</t>
  </si>
  <si>
    <t xml:space="preserve">SECCIÓN C: PRESCRIPCIONES ADMINISTRADAS EN URGENCIA </t>
  </si>
  <si>
    <t>ATENCIÓN</t>
  </si>
  <si>
    <t>URGENCIA SAPU/SAR/SUR</t>
  </si>
  <si>
    <t>SECCIÓN D: OTROS TRASLADOS DE PACIENTES</t>
  </si>
  <si>
    <t>TIPO DE ACCION</t>
  </si>
  <si>
    <t xml:space="preserve">TOTAL        </t>
  </si>
  <si>
    <t>POR COMPRA 
DE SERVICIO</t>
  </si>
  <si>
    <t>TRASLADOS NO DE URGENCIA</t>
  </si>
  <si>
    <t>AMBULANCIA</t>
  </si>
  <si>
    <t>MARÍTIMO</t>
  </si>
  <si>
    <t>AÉREO</t>
  </si>
  <si>
    <t>REM-18A  -  LIBRO DE PRESTACIONES DE APOYO DIAGNOSTICO y TERAPÉUTICO
(USO EXCLUSIVO DE ESTABLECIMIENTOS MUNICIPALES)</t>
  </si>
  <si>
    <t>Compra de Servicios</t>
  </si>
  <si>
    <t>SANGRE HEMATOLOGÍA</t>
  </si>
  <si>
    <t>0301036</t>
  </si>
  <si>
    <t>Hematocrito (proc. aut.)</t>
  </si>
  <si>
    <t>0301041</t>
  </si>
  <si>
    <t>Hemoglobina glicada A1c</t>
  </si>
  <si>
    <t>0301045</t>
  </si>
  <si>
    <t>Hemograma (incluye recuentos de leucocitos, eritrocitos, plaquetas, hemoglobina, hematocrito, fórmula leucocitaria, características de los elementos figurados y velocidad de eritrosedimentación)</t>
  </si>
  <si>
    <t>0301065</t>
  </si>
  <si>
    <t>Recuento de leucocitos, absoluto (proc. aut.)</t>
  </si>
  <si>
    <t>0301067</t>
  </si>
  <si>
    <t>Recuento de plaquetas (absoluto)</t>
  </si>
  <si>
    <t>0301086</t>
  </si>
  <si>
    <t>Velocidad de eritrosedimentación (proc. aut.)</t>
  </si>
  <si>
    <t>SANGRE BIOQUÍMICO</t>
  </si>
  <si>
    <t>0302005</t>
  </si>
  <si>
    <t>Ácido úrico, en sangre</t>
  </si>
  <si>
    <t>0302013</t>
  </si>
  <si>
    <t>Bilirrubina total y conjugada</t>
  </si>
  <si>
    <t>0302023</t>
  </si>
  <si>
    <t>Creatinina en sangre</t>
  </si>
  <si>
    <t>0302024</t>
  </si>
  <si>
    <t>Clearance de creatinina (proc.aut.)</t>
  </si>
  <si>
    <t>0302032</t>
  </si>
  <si>
    <t>Electrolitos plasmáticos (sodio, potasio, cloro) c/u</t>
  </si>
  <si>
    <t>0302034</t>
  </si>
  <si>
    <t>Perfil lipídico (incluye mediciones de colesterol total, HDL-colesterol y triglicéridos con estimaciones por fórmula de LDL-colesterol, VLDL-colesterol y colesterol no-HDL)</t>
  </si>
  <si>
    <t>0302035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</si>
  <si>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</si>
  <si>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0302040</t>
  </si>
  <si>
    <t>Fosfatasas alcalinas totales</t>
  </si>
  <si>
    <t>0302047</t>
  </si>
  <si>
    <t>Glucosa en sangre</t>
  </si>
  <si>
    <t>0302048</t>
  </si>
  <si>
    <t>Glucosa, Prueba de Tolerancia a la Glucosa Oral (PTGO), (dos determinaciones)</t>
  </si>
  <si>
    <t>0302057</t>
  </si>
  <si>
    <t>Nitrógeno ureico y/o úrea en sangre</t>
  </si>
  <si>
    <t>0302076</t>
  </si>
  <si>
    <t>Perfil Hepático (incluye tiempo de protrombina, bilirrubina total y conjugada, fosfatasas alcalinas totales, GGT, transaminasas GOT/AST y GPT/ALT)</t>
  </si>
  <si>
    <t>0302063</t>
  </si>
  <si>
    <t>Transaminasas, oxalacética (GOT/AST), Pirúvica (GPT/ALT), c/u</t>
  </si>
  <si>
    <t>0302064</t>
  </si>
  <si>
    <t>Triglicéridos en sangre (proc.aut.)</t>
  </si>
  <si>
    <t>0302100</t>
  </si>
  <si>
    <t>Proteínas totales en sangre</t>
  </si>
  <si>
    <t>0302101</t>
  </si>
  <si>
    <t>Albúminas en sangre</t>
  </si>
  <si>
    <t xml:space="preserve"> EXÁMENES HORMONALES</t>
  </si>
  <si>
    <t>0303024</t>
  </si>
  <si>
    <t xml:space="preserve">Tiroestimulante (TSH), hormona (adulto, niño o R.N.)                            </t>
  </si>
  <si>
    <t>0303026</t>
  </si>
  <si>
    <t xml:space="preserve">Tiroxina libre (T4L)                                                                       </t>
  </si>
  <si>
    <t>0303027</t>
  </si>
  <si>
    <t xml:space="preserve">Tiroxina o tetrayodotironina (T4)                                               </t>
  </si>
  <si>
    <t>0305019</t>
  </si>
  <si>
    <t>Factor reumatoídeo por técnica de látex u otras similares</t>
  </si>
  <si>
    <t>0305020</t>
  </si>
  <si>
    <t>Factor reumatoídeo por técnica Scat, Waaler Rose, nefelométricas y/o turbidimétricas</t>
  </si>
  <si>
    <t>0306002</t>
  </si>
  <si>
    <t>Baciloscopia Ziehl-Neelsen, c/u</t>
  </si>
  <si>
    <t>0306004</t>
  </si>
  <si>
    <t>Examen directo al fresco, c/s tinción (incluye trichomonas)</t>
  </si>
  <si>
    <t>0306005</t>
  </si>
  <si>
    <t>Tinción de Gram</t>
  </si>
  <si>
    <t>0306007</t>
  </si>
  <si>
    <t>Coprocultivo, c/u</t>
  </si>
  <si>
    <t>0306011</t>
  </si>
  <si>
    <t>Urocultivo, recuento de colonias y antibiograma (cualquier técnica)</t>
  </si>
  <si>
    <t>0306016</t>
  </si>
  <si>
    <t>Neisseria gonorrhoeae (gonococo)</t>
  </si>
  <si>
    <t>0306038</t>
  </si>
  <si>
    <t>R.P.R.</t>
  </si>
  <si>
    <t>0306042</t>
  </si>
  <si>
    <t>V.D.R.L.</t>
  </si>
  <si>
    <t>0306051</t>
  </si>
  <si>
    <t>Graham, examen de (incluye diagnóstico de gusanos macroscópicos y examen microscópico de 5 muestras separadas)</t>
  </si>
  <si>
    <t>0306052</t>
  </si>
  <si>
    <t>Estudio de gusanos macroscópicos</t>
  </si>
  <si>
    <t>0306059</t>
  </si>
  <si>
    <t>Coproparasitológico seriado simple (incluye diagnóstico de gusanos macroscópicos y examen microscópico por concentración de tres muestras separadas método PAFS (proc. aut.)</t>
  </si>
  <si>
    <t>0306081</t>
  </si>
  <si>
    <t>Virus hepatitis C, anticuerpos de (anti HCV)</t>
  </si>
  <si>
    <t>0308004</t>
  </si>
  <si>
    <t>Hemorragias ocultas, (bencidina, guayaco o test de Weber y similares), cualquier método, c/muestra</t>
  </si>
  <si>
    <t>0308005</t>
  </si>
  <si>
    <t>Leucocitos fecales</t>
  </si>
  <si>
    <t>EXÁMENES DE ORINA</t>
  </si>
  <si>
    <t>0309010</t>
  </si>
  <si>
    <t>Creatinina cuantitativa en orina</t>
  </si>
  <si>
    <t>0309013</t>
  </si>
  <si>
    <t>Microalbuminuria cuantitativa</t>
  </si>
  <si>
    <t>0309014</t>
  </si>
  <si>
    <t>Gonadotrofina coriónica, sub-unidad beta en orina (test rápido)</t>
  </si>
  <si>
    <t>0309020</t>
  </si>
  <si>
    <t>Nitrógeno ureico o urea en orina (cuantitativo)</t>
  </si>
  <si>
    <t>0309022</t>
  </si>
  <si>
    <t>Orina completa, (incluye cód. 03-09-023 y 03-09-024)</t>
  </si>
  <si>
    <t>0309023</t>
  </si>
  <si>
    <t>Orina, físicoquímico (aspecto, color, densidad, pH, proteínas, glucosa, cuerpos cetónicos, urobilinógeno, bilirrubina, hemoglobina y nitritos) todos o cada uno de los parámetros (proc. aut.)</t>
  </si>
  <si>
    <t>0309024</t>
  </si>
  <si>
    <t>Sedimento de orina (proc. aut.)</t>
  </si>
  <si>
    <t>TOTAL EXÁMENES</t>
  </si>
  <si>
    <t>EXÁMENES RADIOLÓGICOS</t>
  </si>
  <si>
    <t>0401004</t>
  </si>
  <si>
    <t>Radiografía de tórax, proyección complementaria (oblicuas, selectivas u otras)</t>
  </si>
  <si>
    <t>0401008</t>
  </si>
  <si>
    <t>Radiografía de tórax  frontal o lateral con equipo móvil fuera del departamento de rayos.</t>
  </si>
  <si>
    <t>0401009</t>
  </si>
  <si>
    <t xml:space="preserve">Radiografía de tórax simple frontal o lateral </t>
  </si>
  <si>
    <t>0401070</t>
  </si>
  <si>
    <t>Radiografía de tórax frontal y lateral</t>
  </si>
  <si>
    <t>0401010</t>
  </si>
  <si>
    <t>Mamografía bilateral</t>
  </si>
  <si>
    <t>0401110</t>
  </si>
  <si>
    <t>Mamografía unilateral</t>
  </si>
  <si>
    <t>0401130</t>
  </si>
  <si>
    <t>Mamografía proyección complementaria  (axilar u otras)</t>
  </si>
  <si>
    <t>0401042</t>
  </si>
  <si>
    <t>Radiografía de columna cervical o atlas-axis (frontal y lateral)</t>
  </si>
  <si>
    <t>0401043</t>
  </si>
  <si>
    <t>Radiografía de columna cervical (frontal, lateral y oblicuas)</t>
  </si>
  <si>
    <t>0401044</t>
  </si>
  <si>
    <t>Radiografía de columna cervical  flexión y  extensión (Dinámicas)</t>
  </si>
  <si>
    <t>0401045</t>
  </si>
  <si>
    <t>Radiografía de columna dorsal o dorsolumbar localizada, parrilla costal adultos (frontal y lateral).</t>
  </si>
  <si>
    <t>0401046</t>
  </si>
  <si>
    <t xml:space="preserve">Radiografía columna lumbar o lumbosacra   </t>
  </si>
  <si>
    <t>0401047</t>
  </si>
  <si>
    <t>Radiografía columna lumbar o lumbosacra  flexión y  extensión (Dinámicas)</t>
  </si>
  <si>
    <t>0401048</t>
  </si>
  <si>
    <t xml:space="preserve">Radiografía columna lumbar o lumbosacra, oblicuas adicionales </t>
  </si>
  <si>
    <t>0401049</t>
  </si>
  <si>
    <t>Radiografía de columna total, panorámica con folio graduado  frontal o lateral</t>
  </si>
  <si>
    <t>0401051</t>
  </si>
  <si>
    <t>Radiografía de pelvis, cadera o coxofemoral</t>
  </si>
  <si>
    <t>0401151</t>
  </si>
  <si>
    <t>Radiografía de pelvis, cadera o coxofemoral de RN, lactante o niño menor de 6 años.</t>
  </si>
  <si>
    <t>0401052</t>
  </si>
  <si>
    <t>Radiografía de pelvis, cadera o coxofemoral, proyecciones especiales; (rotación interna, abducción, lateral, Lawenstein u otras)</t>
  </si>
  <si>
    <t>0401053</t>
  </si>
  <si>
    <t>Radiografía de Sacrocoxis o articulaciones sacroilíacas.</t>
  </si>
  <si>
    <t>0401054</t>
  </si>
  <si>
    <t>Radiografía de brazo, antebrazo, codo, muñeca, mano, dedos, pie  (frontal y lateral)</t>
  </si>
  <si>
    <t>0401055</t>
  </si>
  <si>
    <t>Radiografía de clavícula.</t>
  </si>
  <si>
    <t>0401060</t>
  </si>
  <si>
    <t>Radiografía de hombro, fémur, rodilla, pierna, costilla o esternón Frontal y Lateral</t>
  </si>
  <si>
    <t>0404002</t>
  </si>
  <si>
    <t>Ecografía obstétrica</t>
  </si>
  <si>
    <t>0404005</t>
  </si>
  <si>
    <t>Ecografía transvaginal o transrectal</t>
  </si>
  <si>
    <t>0404006</t>
  </si>
  <si>
    <t>Ecografía ginecológica, pelviana femenina u obstétrica con estudio fetal</t>
  </si>
  <si>
    <t>0404007</t>
  </si>
  <si>
    <t>Ecografía transvaginal para seguimiento de ovulación, procedimiento completo (6-8 sesiones )</t>
  </si>
  <si>
    <t>0404008</t>
  </si>
  <si>
    <t>Ecografía para seguimiento de ovulación, procedimiento completo (6 a 8 sesiones)</t>
  </si>
  <si>
    <t>OTORRINOLARINGOLOGÍA</t>
  </si>
  <si>
    <t>Taponamiento nasal anterior (proc. aut.)</t>
  </si>
  <si>
    <t>Taponamiento nasal posterior</t>
  </si>
  <si>
    <t xml:space="preserve">Cuerpo extraño en fosas nasales, extracción de: - En adultos        </t>
  </si>
  <si>
    <t>Cuerpo extraño en fosas nasales, extracción de: - En niños</t>
  </si>
  <si>
    <t xml:space="preserve">Curetaje de lesiones virales y similares hasta 10 lesiones por sesión                 </t>
  </si>
  <si>
    <t xml:space="preserve">Resto del cuerpo hasta 3 lesiones: extirpación, reparación o biopsia, total o parcial, de lesiones benignas cutáneas por excisión                                                                       </t>
  </si>
  <si>
    <t xml:space="preserve">Extirpación de lesiones benignas por sec tangencial, curetaje, y/o fulguración hasta 15 lesiones </t>
  </si>
  <si>
    <t>Herida cortante o contusa complicada, reparación y sutura (más de 5 cm)</t>
  </si>
  <si>
    <t xml:space="preserve">Herida cortante o contusa NO complicada, reparación y sutura (una o múltiples de más de 5 cms de largo total que comprometa solo piel)                                             </t>
  </si>
  <si>
    <t xml:space="preserve">Cabeza, cuello, genitales: extirpación de lesión benigna subepidérmica, incluye tumor sólido, quiste epidérmico y lipoma por lesión </t>
  </si>
  <si>
    <t xml:space="preserve">Resto del cuerpo: extirpación de lesión benigna subepidérmica, incluye tumor sólido, quiste epidérmico y lipoma por lesión </t>
  </si>
  <si>
    <t xml:space="preserve">Vaciamiento y curetaje quirúrgico de lesiones quística o abscesos                              </t>
  </si>
  <si>
    <t xml:space="preserve">Onisectomía total o parcial simple                                                                                      </t>
  </si>
  <si>
    <t>CARDIOLOGÍA</t>
  </si>
  <si>
    <t>1701001</t>
  </si>
  <si>
    <t>E.C.G. de reposo (incluye mínimo 12 derivaciones y 4 complejos por derivación)</t>
  </si>
  <si>
    <t>1701009</t>
  </si>
  <si>
    <t>Cartridge para Troponina</t>
  </si>
  <si>
    <t>Cartridge Multiple</t>
  </si>
  <si>
    <t>NEUMOLOGÍA</t>
  </si>
  <si>
    <t xml:space="preserve">Espirometría Basal                                                                                       </t>
  </si>
  <si>
    <t xml:space="preserve">Espirometria basal y con broncodilatador                                                         </t>
  </si>
  <si>
    <t xml:space="preserve">Test de provocacion con ejercicio                                                                      </t>
  </si>
  <si>
    <t xml:space="preserve">Aerosolterapia (Nebulización)    </t>
  </si>
  <si>
    <t>0106006</t>
  </si>
  <si>
    <t>Oxigenoterapia domiciliaria (pacientes oxígeno dependientes)</t>
  </si>
  <si>
    <t>0106020</t>
  </si>
  <si>
    <t>Administración oxigeno</t>
  </si>
  <si>
    <t>0106021</t>
  </si>
  <si>
    <t>Aspiración secreciones</t>
  </si>
  <si>
    <t>GASTROENTEROLOGÍA</t>
  </si>
  <si>
    <t>Instalación / retiro de sonda nasogástrica</t>
  </si>
  <si>
    <t>0106009</t>
  </si>
  <si>
    <t>Lavado gástrico</t>
  </si>
  <si>
    <t xml:space="preserve">Vaciamiento manual de fecaloma                                                                   </t>
  </si>
  <si>
    <t>UROLOGÍA</t>
  </si>
  <si>
    <t>Instalación / retiro de sonda urinaria</t>
  </si>
  <si>
    <t xml:space="preserve">Vac. Vesical por sonda uretral, (proc. Aut.)                                                    </t>
  </si>
  <si>
    <t>GINECOLOGÍA</t>
  </si>
  <si>
    <t>Inserción Implante Anticonceptivo</t>
  </si>
  <si>
    <t>Remoción Implante Anticonceptivo</t>
  </si>
  <si>
    <t xml:space="preserve">Colocación o extracción de dispositivo intrauterino (no incluye el valor del dispositivo)                    </t>
  </si>
  <si>
    <t xml:space="preserve">Toma de muestra de PAP </t>
  </si>
  <si>
    <t>Toma de muestra de PAP (PRAPS)</t>
  </si>
  <si>
    <t>ORTOPEDIA Y TRAUMATOLOGÍA</t>
  </si>
  <si>
    <t>Infiltración local medicamentos (bursas, tendones, yuxtaarticulares y/o intraarticulares</t>
  </si>
  <si>
    <t>Rodillera, bota larga o corta de yeso</t>
  </si>
  <si>
    <t>Velpeau</t>
  </si>
  <si>
    <t>Yeso antebraquial c/s férula digital</t>
  </si>
  <si>
    <t>Yeso braquicarpiano</t>
  </si>
  <si>
    <t>Luxaciones de articulaciones menores (el resto)</t>
  </si>
  <si>
    <t xml:space="preserve">Hemoglocotest instantáneo </t>
  </si>
  <si>
    <t>Entrega de Glucómetro</t>
  </si>
  <si>
    <t>0106002</t>
  </si>
  <si>
    <t>Curación simple ambulatoria</t>
  </si>
  <si>
    <t>Curación Avanzada</t>
  </si>
  <si>
    <t>Curación Avanzada Pie Diabético</t>
  </si>
  <si>
    <t>Curación Avanzada Úlcera Venosa</t>
  </si>
  <si>
    <t>Procedimientos de podología</t>
  </si>
  <si>
    <t>0106008</t>
  </si>
  <si>
    <t>Extracción cuerpo extraño ojo</t>
  </si>
  <si>
    <t>0106010</t>
  </si>
  <si>
    <t>Extracción cuerpo extraño otro lugar</t>
  </si>
  <si>
    <t>0106011</t>
  </si>
  <si>
    <t>Lavado oído</t>
  </si>
  <si>
    <t>0106012</t>
  </si>
  <si>
    <t>Técnicas reanimación cardiopulmonar básico</t>
  </si>
  <si>
    <t>0106013</t>
  </si>
  <si>
    <t>Técnicas reanimación cardiopulmonar avanzado</t>
  </si>
  <si>
    <t>0106014</t>
  </si>
  <si>
    <t>Aseo ocular</t>
  </si>
  <si>
    <t>0106015</t>
  </si>
  <si>
    <t>Administración inyecciones</t>
  </si>
  <si>
    <t>0307011</t>
  </si>
  <si>
    <t>Administración fleboclisis</t>
  </si>
  <si>
    <t>0307012</t>
  </si>
  <si>
    <t>Toma de muestra de sangre venosa en adultos</t>
  </si>
  <si>
    <t>Toma de muestra de sangre venosa en niños y lactantes</t>
  </si>
  <si>
    <t>HOJA</t>
  </si>
  <si>
    <t>SECCION</t>
  </si>
  <si>
    <t>Nº Errores</t>
  </si>
  <si>
    <t>NOMBRE</t>
  </si>
  <si>
    <t>Código comuna</t>
  </si>
  <si>
    <t>Código establecimiento/estrategia</t>
  </si>
  <si>
    <t>Código Mes</t>
  </si>
  <si>
    <t>TOTAL ERRORES</t>
  </si>
  <si>
    <t>¿Nombre vacío?</t>
  </si>
  <si>
    <t>Macros</t>
  </si>
  <si>
    <t>CREA UNA COPIA  DEL ARCHIVO
(TRANFORMA HOJAS A VALORES)</t>
  </si>
  <si>
    <t>Contraseña para copia del archivo :DEIS</t>
  </si>
  <si>
    <t>TODAS LAS SECCIONES</t>
  </si>
  <si>
    <t>BM18</t>
  </si>
  <si>
    <t>SECCIÓN B:  PROCEDIMIENTO E INTERVENCIONES QUIRÚRGICAS DE APOYO CLÍNICO Y TERAPÉUTICO</t>
  </si>
  <si>
    <t>SECCIÓN B: PROCEDIMIENTOS E INTERVENCIONES QUIRÚRGICAS DE APOYO CLÍNICO Y TERAPÉUTICO</t>
  </si>
  <si>
    <t>DERMATOLOGÍA, TEGUMENTOS E INTERVENCIONES QUIRÚRGICAS MENORES</t>
  </si>
  <si>
    <t>Monitoreo continuo de presión arterial (Holter)</t>
  </si>
  <si>
    <t>Monitoreo Ambulatorio de Presión Arterial (procedimiento de 3 evaluaciones de presión arterial finalizado)</t>
  </si>
  <si>
    <t>0301059</t>
  </si>
  <si>
    <t>Tiempo de protrombina (incluye INR, Razón Internacional Normalizada)</t>
  </si>
  <si>
    <t>0302077</t>
  </si>
  <si>
    <t>Vitamina B12 por inmunoensayo</t>
  </si>
  <si>
    <t>0106007</t>
  </si>
  <si>
    <t>0302067</t>
  </si>
  <si>
    <t>Colesterol total (proc. aut.)</t>
  </si>
  <si>
    <t>0302068</t>
  </si>
  <si>
    <t>Colesterol HDL (proc. aut.)</t>
  </si>
  <si>
    <t>0302075</t>
  </si>
  <si>
    <t>Perfil bioquímico (determinación automatizada de 12 parámetros)</t>
  </si>
  <si>
    <t>EXÁMENES DE DEPOSICIONES, EXUDADOS, SECRECIONES Y OTROS LÍQUIDOS</t>
  </si>
  <si>
    <t>Antibiograma Corriente (mínimo 10 fármacos) (en caso de urocultivo no corresponde su cobro; incluido en el valor 03-06-011)</t>
  </si>
  <si>
    <t>0306026</t>
  </si>
  <si>
    <t>Coproparasitológico seriado simple (incluye diagnóstico de gusanos macroscópicos y examen microscópico por concentración de tres muestras separadas método Telemann ) (proc. aut.)</t>
  </si>
  <si>
    <t>0306048</t>
  </si>
  <si>
    <t>0306169</t>
  </si>
  <si>
    <t>Anticuerpos virales, determ. de H.I.V.</t>
  </si>
  <si>
    <t xml:space="preserve">VIH, anticuerpos y antígenos virales, determ. de H.I.V. </t>
  </si>
  <si>
    <t>0306112</t>
  </si>
  <si>
    <t>Filtro</t>
  </si>
  <si>
    <t>URL + Encoding</t>
  </si>
  <si>
    <t>https://datos.gob.cl/api/3/action/datastore_search?resource_id=2c44d782-3365-44e3-aefb-2c8b8363a1bc&amp;limit=1&amp;filters=</t>
  </si>
  <si>
    <t>ServicioWeb</t>
  </si>
  <si>
    <t>Hay Registros</t>
  </si>
  <si>
    <t>Establecimiento</t>
  </si>
  <si>
    <t>Comuna</t>
  </si>
  <si>
    <t>Comuna Glosa</t>
  </si>
  <si>
    <t>Comuna Dividida por Celdas en sgte linea:</t>
  </si>
  <si>
    <t>Versión 1.1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</si>
</sst>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&quot;$&quot;\ * #,##0.00_-;\-&quot;$&quot;\ * #,##0.00_-;_-&quot;$&quot;\ * &quot;-&quot;??_-;_-@_-"/>
    <numFmt numFmtId="167" formatCode="#,##0_)"/>
    <numFmt numFmtId="168" formatCode="_-[$€-2]* #,##0.00_-;\-[$€-2]* #,##0.00_-;_-[$€-2]* &quot;-&quot;??_-"/>
  </numFmts>
  <fonts count="48" x14ac:knownFonts="1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Verdana"/>
      <family val="2"/>
    </font>
    <font>
      <b/>
      <sz val="10"/>
      <name val="Arial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color indexed="10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name val="Verdana"/>
      <family val="2"/>
    </font>
    <font>
      <b/>
      <sz val="12"/>
      <color indexed="10"/>
      <name val="Verdana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8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Book Antiqua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sz val="11"/>
      <color theme="1"/>
      <name val="Calibri"/>
      <family val="2"/>
      <scheme val="minor"/>
    </font>
    <font>
      <b/>
      <sz val="20"/>
      <name val="Verdana"/>
      <family val="2"/>
    </font>
    <font>
      <b/>
      <sz val="10"/>
      <color theme="1"/>
      <name val="Verdana"/>
      <family val="2"/>
    </font>
    <font>
      <b/>
      <sz val="18"/>
      <name val="Verdana"/>
      <family val="2"/>
    </font>
    <font>
      <sz val="8"/>
      <color theme="1"/>
      <name val="Verdana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142">
    <xf numFmtId="0" fontId="0" fillId="0" borderId="0"/>
    <xf numFmtId="0" fontId="22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2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2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2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2" fillId="11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9" fillId="4" borderId="0" applyNumberFormat="0" applyBorder="0" applyAlignment="0" applyProtection="0"/>
    <xf numFmtId="0" fontId="24" fillId="16" borderId="1" applyNumberFormat="0" applyAlignment="0" applyProtection="0"/>
    <xf numFmtId="0" fontId="25" fillId="17" borderId="2" applyNumberFormat="0" applyAlignment="0" applyProtection="0"/>
    <xf numFmtId="0" fontId="26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21" borderId="0" applyNumberFormat="0" applyBorder="0" applyAlignment="0" applyProtection="0"/>
    <xf numFmtId="0" fontId="28" fillId="7" borderId="1" applyNumberFormat="0" applyAlignment="0" applyProtection="0"/>
    <xf numFmtId="0" fontId="3" fillId="22" borderId="4" applyBorder="0">
      <protection locked="0"/>
    </xf>
    <xf numFmtId="0" fontId="19" fillId="22" borderId="4" applyBorder="0">
      <protection locked="0"/>
    </xf>
    <xf numFmtId="0" fontId="3" fillId="22" borderId="4" applyBorder="0">
      <protection locked="0"/>
    </xf>
    <xf numFmtId="0" fontId="19" fillId="22" borderId="4" applyBorder="0">
      <protection locked="0"/>
    </xf>
    <xf numFmtId="168" fontId="3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29" fillId="3" borderId="0" applyNumberFormat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0" fillId="23" borderId="0" applyNumberFormat="0" applyBorder="0" applyAlignment="0" applyProtection="0"/>
    <xf numFmtId="0" fontId="3" fillId="0" borderId="0"/>
    <xf numFmtId="0" fontId="19" fillId="0" borderId="0"/>
    <xf numFmtId="0" fontId="3" fillId="0" borderId="0"/>
    <xf numFmtId="0" fontId="41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5" fillId="0" borderId="0" applyFont="0" applyBorder="0" applyAlignment="0" applyProtection="0"/>
    <xf numFmtId="0" fontId="5" fillId="0" borderId="0" applyFont="0" applyBorder="0" applyAlignment="0" applyProtection="0"/>
    <xf numFmtId="0" fontId="13" fillId="0" borderId="0"/>
    <xf numFmtId="0" fontId="13" fillId="0" borderId="0"/>
    <xf numFmtId="0" fontId="13" fillId="0" borderId="0"/>
    <xf numFmtId="0" fontId="38" fillId="0" borderId="0"/>
    <xf numFmtId="0" fontId="22" fillId="0" borderId="0"/>
    <xf numFmtId="0" fontId="3" fillId="24" borderId="5" applyNumberFormat="0" applyFont="0" applyAlignment="0" applyProtection="0"/>
    <xf numFmtId="0" fontId="19" fillId="24" borderId="5" applyNumberFormat="0" applyFont="0" applyAlignment="0" applyProtection="0"/>
    <xf numFmtId="0" fontId="3" fillId="24" borderId="5" applyNumberFormat="0" applyFont="0" applyAlignment="0" applyProtection="0"/>
    <xf numFmtId="0" fontId="1" fillId="32" borderId="50" applyNumberFormat="0" applyFont="0" applyAlignment="0" applyProtection="0"/>
    <xf numFmtId="0" fontId="31" fillId="16" borderId="6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0" fillId="0" borderId="7" applyNumberFormat="0" applyFill="0" applyAlignment="0" applyProtection="0"/>
    <xf numFmtId="0" fontId="35" fillId="0" borderId="8" applyNumberFormat="0" applyFill="0" applyAlignment="0" applyProtection="0"/>
    <xf numFmtId="0" fontId="27" fillId="0" borderId="9" applyNumberFormat="0" applyFill="0" applyAlignment="0" applyProtection="0"/>
    <xf numFmtId="0" fontId="36" fillId="0" borderId="10" applyNumberFormat="0" applyFill="0" applyAlignment="0" applyProtection="0"/>
    <xf numFmtId="0" fontId="3" fillId="24" borderId="5" applyNumberFormat="0" applyFont="0" applyAlignment="0" applyProtection="0"/>
    <xf numFmtId="0" fontId="46" fillId="0" borderId="0" applyNumberFormat="0" applyFill="0" applyBorder="0" applyAlignment="0" applyProtection="0"/>
  </cellStyleXfs>
  <cellXfs count="394">
    <xf numFmtId="0" fontId="0" fillId="0" borderId="0" xfId="0"/>
    <xf numFmtId="0" fontId="6" fillId="0" borderId="0" xfId="121" applyFont="1" applyAlignment="1" applyProtection="1"/>
    <xf numFmtId="0" fontId="9" fillId="0" borderId="0" xfId="121" applyFont="1" applyBorder="1" applyAlignment="1" applyProtection="1">
      <alignment horizontal="center" vertical="center"/>
    </xf>
    <xf numFmtId="0" fontId="7" fillId="0" borderId="11" xfId="121" applyFont="1" applyBorder="1" applyAlignment="1" applyProtection="1">
      <alignment horizontal="left" vertical="center"/>
    </xf>
    <xf numFmtId="0" fontId="7" fillId="0" borderId="11" xfId="121" applyFont="1" applyBorder="1" applyAlignment="1" applyProtection="1">
      <alignment horizontal="centerContinuous" vertical="center"/>
    </xf>
    <xf numFmtId="0" fontId="11" fillId="0" borderId="0" xfId="121" applyFont="1" applyAlignment="1" applyProtection="1">
      <alignment horizontal="left"/>
    </xf>
    <xf numFmtId="0" fontId="11" fillId="0" borderId="0" xfId="121" applyFont="1" applyAlignment="1" applyProtection="1"/>
    <xf numFmtId="0" fontId="11" fillId="25" borderId="4" xfId="67" applyFont="1" applyFill="1" applyBorder="1" applyAlignment="1">
      <alignment horizontal="center"/>
      <protection locked="0"/>
    </xf>
    <xf numFmtId="49" fontId="6" fillId="0" borderId="0" xfId="121" applyNumberFormat="1" applyFont="1" applyAlignment="1" applyProtection="1">
      <alignment horizontal="center"/>
    </xf>
    <xf numFmtId="0" fontId="6" fillId="0" borderId="0" xfId="121" applyFont="1" applyAlignment="1" applyProtection="1">
      <alignment horizontal="left"/>
    </xf>
    <xf numFmtId="0" fontId="6" fillId="0" borderId="0" xfId="121" applyFont="1" applyAlignment="1" applyProtection="1">
      <alignment horizontal="center"/>
    </xf>
    <xf numFmtId="0" fontId="6" fillId="0" borderId="0" xfId="124" applyFont="1"/>
    <xf numFmtId="0" fontId="6" fillId="0" borderId="19" xfId="122" applyFont="1" applyBorder="1" applyAlignment="1" applyProtection="1">
      <alignment horizontal="center" vertical="center" wrapText="1"/>
    </xf>
    <xf numFmtId="0" fontId="6" fillId="0" borderId="12" xfId="122" applyFont="1" applyBorder="1" applyAlignment="1" applyProtection="1">
      <alignment horizontal="center" vertical="center" wrapText="1"/>
    </xf>
    <xf numFmtId="0" fontId="14" fillId="0" borderId="0" xfId="0" applyFont="1"/>
    <xf numFmtId="0" fontId="4" fillId="25" borderId="20" xfId="0" applyFont="1" applyFill="1" applyBorder="1" applyAlignment="1">
      <alignment horizontal="center" vertical="center" wrapText="1"/>
    </xf>
    <xf numFmtId="0" fontId="4" fillId="25" borderId="21" xfId="0" applyFont="1" applyFill="1" applyBorder="1" applyAlignment="1">
      <alignment horizontal="center" vertical="center" wrapText="1"/>
    </xf>
    <xf numFmtId="0" fontId="4" fillId="25" borderId="2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6" fillId="0" borderId="23" xfId="0" applyFont="1" applyBorder="1" applyAlignment="1">
      <alignment horizontal="center" vertical="center" wrapText="1"/>
    </xf>
    <xf numFmtId="0" fontId="16" fillId="25" borderId="24" xfId="0" applyFont="1" applyFill="1" applyBorder="1" applyAlignment="1">
      <alignment vertical="center" wrapText="1"/>
    </xf>
    <xf numFmtId="0" fontId="4" fillId="25" borderId="25" xfId="0" applyFont="1" applyFill="1" applyBorder="1" applyAlignment="1">
      <alignment vertical="center" wrapText="1"/>
    </xf>
    <xf numFmtId="0" fontId="17" fillId="25" borderId="26" xfId="0" applyFont="1" applyFill="1" applyBorder="1" applyAlignment="1">
      <alignment horizontal="center" vertical="center" wrapText="1"/>
    </xf>
    <xf numFmtId="0" fontId="18" fillId="0" borderId="0" xfId="0" applyFont="1"/>
    <xf numFmtId="0" fontId="20" fillId="0" borderId="4" xfId="0" applyFont="1" applyBorder="1" applyAlignment="1">
      <alignment vertical="center" wrapText="1"/>
    </xf>
    <xf numFmtId="0" fontId="20" fillId="0" borderId="27" xfId="0" applyFont="1" applyBorder="1" applyAlignment="1">
      <alignment vertical="center" wrapText="1"/>
    </xf>
    <xf numFmtId="0" fontId="6" fillId="30" borderId="0" xfId="121" applyFont="1" applyFill="1" applyAlignment="1" applyProtection="1"/>
    <xf numFmtId="0" fontId="8" fillId="0" borderId="0" xfId="121" applyFont="1" applyBorder="1" applyAlignment="1" applyProtection="1">
      <alignment horizontal="center"/>
    </xf>
    <xf numFmtId="0" fontId="12" fillId="30" borderId="0" xfId="121" applyFont="1" applyFill="1" applyAlignment="1" applyProtection="1"/>
    <xf numFmtId="1" fontId="6" fillId="0" borderId="0" xfId="121" applyNumberFormat="1" applyFont="1" applyAlignment="1" applyProtection="1">
      <alignment horizontal="right"/>
    </xf>
    <xf numFmtId="0" fontId="0" fillId="0" borderId="11" xfId="0" applyBorder="1"/>
    <xf numFmtId="0" fontId="21" fillId="0" borderId="0" xfId="121" applyFont="1" applyBorder="1" applyAlignment="1" applyProtection="1">
      <alignment horizontal="left" vertical="center"/>
    </xf>
    <xf numFmtId="0" fontId="21" fillId="0" borderId="0" xfId="121" applyFont="1" applyAlignment="1" applyProtection="1">
      <alignment horizontal="left" vertical="center"/>
    </xf>
    <xf numFmtId="0" fontId="14" fillId="29" borderId="0" xfId="0" applyFont="1" applyFill="1" applyProtection="1">
      <protection hidden="1"/>
    </xf>
    <xf numFmtId="0" fontId="21" fillId="0" borderId="0" xfId="121" applyFont="1" applyAlignment="1" applyProtection="1">
      <alignment horizontal="left" vertical="center" wrapText="1"/>
    </xf>
    <xf numFmtId="0" fontId="6" fillId="30" borderId="0" xfId="0" applyFont="1" applyFill="1"/>
    <xf numFmtId="0" fontId="10" fillId="0" borderId="0" xfId="123" applyFont="1" applyAlignment="1">
      <alignment horizontal="left"/>
    </xf>
    <xf numFmtId="0" fontId="8" fillId="30" borderId="28" xfId="121" applyFont="1" applyFill="1" applyBorder="1" applyAlignment="1" applyProtection="1">
      <alignment horizontal="center" vertical="center"/>
      <protection locked="0"/>
    </xf>
    <xf numFmtId="0" fontId="8" fillId="30" borderId="29" xfId="121" applyFont="1" applyFill="1" applyBorder="1" applyAlignment="1" applyProtection="1">
      <alignment horizontal="center" vertical="center"/>
      <protection locked="0"/>
    </xf>
    <xf numFmtId="0" fontId="8" fillId="30" borderId="30" xfId="121" applyFont="1" applyFill="1" applyBorder="1" applyAlignment="1" applyProtection="1">
      <alignment horizontal="center" vertical="center"/>
      <protection locked="0"/>
    </xf>
    <xf numFmtId="0" fontId="8" fillId="0" borderId="47" xfId="121" applyFont="1" applyBorder="1" applyAlignment="1" applyProtection="1">
      <alignment horizontal="center" vertical="center"/>
    </xf>
    <xf numFmtId="0" fontId="10" fillId="0" borderId="0" xfId="124" applyFont="1"/>
    <xf numFmtId="0" fontId="10" fillId="0" borderId="28" xfId="124" applyFont="1" applyBorder="1"/>
    <xf numFmtId="0" fontId="6" fillId="0" borderId="54" xfId="124" applyFont="1" applyBorder="1" applyAlignment="1">
      <alignment horizontal="center"/>
    </xf>
    <xf numFmtId="0" fontId="6" fillId="0" borderId="38" xfId="124" applyFont="1" applyBorder="1" applyAlignment="1">
      <alignment horizontal="center"/>
    </xf>
    <xf numFmtId="0" fontId="6" fillId="0" borderId="38" xfId="124" quotePrefix="1" applyFont="1" applyBorder="1" applyAlignment="1">
      <alignment horizontal="center"/>
    </xf>
    <xf numFmtId="0" fontId="6" fillId="0" borderId="38" xfId="124" applyFont="1" applyBorder="1" applyAlignment="1">
      <alignment horizontal="center" vertical="center"/>
    </xf>
    <xf numFmtId="0" fontId="6" fillId="0" borderId="42" xfId="124" applyFont="1" applyBorder="1" applyAlignment="1">
      <alignment horizontal="center"/>
    </xf>
    <xf numFmtId="0" fontId="11" fillId="33" borderId="0" xfId="0" applyFont="1" applyFill="1"/>
    <xf numFmtId="0" fontId="12" fillId="33" borderId="0" xfId="0" applyFont="1" applyFill="1"/>
    <xf numFmtId="0" fontId="4" fillId="0" borderId="55" xfId="0" applyFont="1" applyBorder="1" applyAlignment="1">
      <alignment horizontal="center" vertical="center" wrapText="1"/>
    </xf>
    <xf numFmtId="164" fontId="11" fillId="0" borderId="0" xfId="76" applyFont="1" applyFill="1" applyBorder="1" applyAlignment="1" applyProtection="1">
      <protection locked="0"/>
    </xf>
    <xf numFmtId="0" fontId="6" fillId="0" borderId="0" xfId="125" applyFont="1"/>
    <xf numFmtId="0" fontId="6" fillId="29" borderId="0" xfId="125" applyFont="1" applyFill="1"/>
    <xf numFmtId="0" fontId="12" fillId="0" borderId="0" xfId="125" applyFont="1" applyAlignment="1">
      <alignment horizontal="center" vertical="center" wrapText="1"/>
    </xf>
    <xf numFmtId="49" fontId="6" fillId="0" borderId="19" xfId="76" applyNumberFormat="1" applyFont="1" applyFill="1" applyBorder="1" applyAlignment="1">
      <alignment horizontal="center"/>
    </xf>
    <xf numFmtId="0" fontId="6" fillId="0" borderId="19" xfId="76" applyNumberFormat="1" applyFont="1" applyFill="1" applyBorder="1" applyAlignment="1">
      <alignment horizontal="center"/>
    </xf>
    <xf numFmtId="0" fontId="6" fillId="0" borderId="33" xfId="76" applyNumberFormat="1" applyFont="1" applyFill="1" applyBorder="1" applyAlignment="1">
      <alignment horizontal="center"/>
    </xf>
    <xf numFmtId="1" fontId="6" fillId="0" borderId="15" xfId="76" applyNumberFormat="1" applyFont="1" applyFill="1" applyBorder="1" applyAlignment="1">
      <alignment horizontal="center"/>
    </xf>
    <xf numFmtId="1" fontId="6" fillId="0" borderId="19" xfId="76" applyNumberFormat="1" applyFont="1" applyFill="1" applyBorder="1" applyAlignment="1">
      <alignment horizontal="center"/>
    </xf>
    <xf numFmtId="1" fontId="6" fillId="0" borderId="33" xfId="76" applyNumberFormat="1" applyFont="1" applyFill="1" applyBorder="1" applyAlignment="1">
      <alignment horizontal="center"/>
    </xf>
    <xf numFmtId="1" fontId="6" fillId="0" borderId="38" xfId="76" applyNumberFormat="1" applyFont="1" applyFill="1" applyBorder="1" applyAlignment="1">
      <alignment horizontal="center"/>
    </xf>
    <xf numFmtId="3" fontId="6" fillId="22" borderId="15" xfId="125" applyNumberFormat="1" applyFont="1" applyFill="1" applyBorder="1" applyProtection="1">
      <protection locked="0"/>
    </xf>
    <xf numFmtId="3" fontId="6" fillId="0" borderId="36" xfId="127" applyNumberFormat="1" applyFont="1" applyBorder="1" applyAlignment="1">
      <alignment wrapText="1"/>
    </xf>
    <xf numFmtId="3" fontId="6" fillId="22" borderId="19" xfId="125" applyNumberFormat="1" applyFont="1" applyFill="1" applyBorder="1" applyProtection="1">
      <protection locked="0"/>
    </xf>
    <xf numFmtId="3" fontId="6" fillId="0" borderId="45" xfId="127" applyNumberFormat="1" applyFont="1" applyBorder="1" applyAlignment="1">
      <alignment wrapText="1"/>
    </xf>
    <xf numFmtId="3" fontId="6" fillId="22" borderId="33" xfId="125" applyNumberFormat="1" applyFont="1" applyFill="1" applyBorder="1" applyProtection="1">
      <protection locked="0"/>
    </xf>
    <xf numFmtId="3" fontId="6" fillId="22" borderId="15" xfId="125" applyNumberFormat="1" applyFont="1" applyFill="1" applyBorder="1" applyAlignment="1" applyProtection="1">
      <alignment horizontal="right"/>
      <protection locked="0"/>
    </xf>
    <xf numFmtId="3" fontId="6" fillId="22" borderId="19" xfId="125" applyNumberFormat="1" applyFont="1" applyFill="1" applyBorder="1" applyAlignment="1" applyProtection="1">
      <alignment horizontal="right"/>
      <protection locked="0"/>
    </xf>
    <xf numFmtId="3" fontId="6" fillId="31" borderId="15" xfId="125" applyNumberFormat="1" applyFont="1" applyFill="1" applyBorder="1" applyAlignment="1">
      <alignment horizontal="right"/>
    </xf>
    <xf numFmtId="3" fontId="6" fillId="31" borderId="19" xfId="125" applyNumberFormat="1" applyFont="1" applyFill="1" applyBorder="1" applyAlignment="1">
      <alignment horizontal="right"/>
    </xf>
    <xf numFmtId="3" fontId="12" fillId="0" borderId="4" xfId="125" quotePrefix="1" applyNumberFormat="1" applyFont="1" applyBorder="1" applyAlignment="1">
      <alignment horizontal="right" vertical="center" wrapText="1"/>
    </xf>
    <xf numFmtId="3" fontId="6" fillId="31" borderId="33" xfId="125" applyNumberFormat="1" applyFont="1" applyFill="1" applyBorder="1" applyAlignment="1">
      <alignment horizontal="right"/>
    </xf>
    <xf numFmtId="3" fontId="6" fillId="31" borderId="15" xfId="125" applyNumberFormat="1" applyFont="1" applyFill="1" applyBorder="1"/>
    <xf numFmtId="3" fontId="6" fillId="31" borderId="19" xfId="125" applyNumberFormat="1" applyFont="1" applyFill="1" applyBorder="1"/>
    <xf numFmtId="3" fontId="12" fillId="33" borderId="4" xfId="0" applyNumberFormat="1" applyFont="1" applyFill="1" applyBorder="1"/>
    <xf numFmtId="3" fontId="12" fillId="0" borderId="4" xfId="75" applyNumberFormat="1" applyFont="1" applyFill="1" applyBorder="1" applyAlignment="1" applyProtection="1">
      <alignment horizontal="right"/>
    </xf>
    <xf numFmtId="3" fontId="6" fillId="0" borderId="44" xfId="75" applyNumberFormat="1" applyFont="1" applyFill="1" applyBorder="1" applyAlignment="1" applyProtection="1">
      <alignment horizontal="right"/>
    </xf>
    <xf numFmtId="3" fontId="6" fillId="0" borderId="19" xfId="75" applyNumberFormat="1" applyFont="1" applyFill="1" applyBorder="1" applyAlignment="1" applyProtection="1">
      <alignment horizontal="right"/>
    </xf>
    <xf numFmtId="3" fontId="6" fillId="0" borderId="14" xfId="75" applyNumberFormat="1" applyFont="1" applyFill="1" applyBorder="1" applyAlignment="1" applyProtection="1">
      <alignment horizontal="right"/>
    </xf>
    <xf numFmtId="3" fontId="6" fillId="0" borderId="12" xfId="75" applyNumberFormat="1" applyFont="1" applyFill="1" applyBorder="1" applyAlignment="1" applyProtection="1">
      <alignment horizontal="right"/>
    </xf>
    <xf numFmtId="3" fontId="6" fillId="0" borderId="15" xfId="75" applyNumberFormat="1" applyFont="1" applyFill="1" applyBorder="1" applyAlignment="1" applyProtection="1">
      <alignment horizontal="right"/>
    </xf>
    <xf numFmtId="3" fontId="6" fillId="33" borderId="19" xfId="75" applyNumberFormat="1" applyFont="1" applyFill="1" applyBorder="1" applyAlignment="1" applyProtection="1">
      <alignment horizontal="right"/>
    </xf>
    <xf numFmtId="3" fontId="6" fillId="25" borderId="39" xfId="70" applyNumberFormat="1" applyFont="1" applyFill="1" applyBorder="1">
      <protection locked="0"/>
    </xf>
    <xf numFmtId="3" fontId="6" fillId="25" borderId="49" xfId="70" applyNumberFormat="1" applyFont="1" applyFill="1" applyBorder="1">
      <protection locked="0"/>
    </xf>
    <xf numFmtId="3" fontId="6" fillId="25" borderId="40" xfId="70" applyNumberFormat="1" applyFont="1" applyFill="1" applyBorder="1">
      <protection locked="0"/>
    </xf>
    <xf numFmtId="3" fontId="6" fillId="25" borderId="43" xfId="70" applyNumberFormat="1" applyFont="1" applyFill="1" applyBorder="1">
      <protection locked="0"/>
    </xf>
    <xf numFmtId="3" fontId="6" fillId="25" borderId="19" xfId="70" applyNumberFormat="1" applyFont="1" applyFill="1" applyBorder="1">
      <protection locked="0"/>
    </xf>
    <xf numFmtId="3" fontId="6" fillId="25" borderId="14" xfId="70" applyNumberFormat="1" applyFont="1" applyFill="1" applyBorder="1">
      <protection locked="0"/>
    </xf>
    <xf numFmtId="0" fontId="6" fillId="0" borderId="36" xfId="124" applyFont="1" applyBorder="1"/>
    <xf numFmtId="0" fontId="12" fillId="0" borderId="16" xfId="124" applyFont="1" applyBorder="1" applyAlignment="1">
      <alignment horizontal="center"/>
    </xf>
    <xf numFmtId="3" fontId="6" fillId="26" borderId="14" xfId="75" applyNumberFormat="1" applyFont="1" applyFill="1" applyBorder="1" applyAlignment="1" applyProtection="1">
      <alignment horizontal="right"/>
    </xf>
    <xf numFmtId="3" fontId="6" fillId="25" borderId="14" xfId="75" applyNumberFormat="1" applyFont="1" applyFill="1" applyBorder="1" applyAlignment="1" applyProtection="1">
      <protection locked="0"/>
    </xf>
    <xf numFmtId="3" fontId="6" fillId="26" borderId="15" xfId="75" applyNumberFormat="1" applyFont="1" applyFill="1" applyBorder="1" applyAlignment="1" applyProtection="1">
      <alignment horizontal="right"/>
    </xf>
    <xf numFmtId="3" fontId="6" fillId="25" borderId="15" xfId="75" applyNumberFormat="1" applyFont="1" applyFill="1" applyBorder="1" applyAlignment="1" applyProtection="1">
      <protection locked="0"/>
    </xf>
    <xf numFmtId="0" fontId="6" fillId="0" borderId="15" xfId="124" applyFont="1" applyBorder="1" applyAlignment="1">
      <alignment horizontal="center" vertical="center"/>
    </xf>
    <xf numFmtId="0" fontId="6" fillId="0" borderId="44" xfId="124" applyFont="1" applyBorder="1" applyAlignment="1">
      <alignment horizontal="center" vertical="center"/>
    </xf>
    <xf numFmtId="3" fontId="6" fillId="26" borderId="44" xfId="75" applyNumberFormat="1" applyFont="1" applyFill="1" applyBorder="1" applyAlignment="1" applyProtection="1">
      <alignment horizontal="right"/>
    </xf>
    <xf numFmtId="3" fontId="6" fillId="25" borderId="44" xfId="75" applyNumberFormat="1" applyFont="1" applyFill="1" applyBorder="1" applyAlignment="1" applyProtection="1">
      <protection locked="0"/>
    </xf>
    <xf numFmtId="0" fontId="10" fillId="0" borderId="0" xfId="123" quotePrefix="1" applyFont="1" applyAlignment="1">
      <alignment horizontal="left"/>
    </xf>
    <xf numFmtId="0" fontId="6" fillId="0" borderId="4" xfId="122" applyFont="1" applyBorder="1" applyAlignment="1" applyProtection="1">
      <alignment horizontal="center" vertical="center" wrapText="1"/>
    </xf>
    <xf numFmtId="0" fontId="6" fillId="0" borderId="34" xfId="122" applyFont="1" applyBorder="1" applyAlignment="1" applyProtection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0" fontId="7" fillId="25" borderId="4" xfId="69" applyFont="1" applyFill="1" applyBorder="1" applyAlignment="1">
      <alignment horizontal="center"/>
      <protection locked="0"/>
    </xf>
    <xf numFmtId="0" fontId="8" fillId="0" borderId="4" xfId="67" applyFont="1" applyFill="1" applyBorder="1" applyAlignment="1" applyProtection="1">
      <alignment horizontal="center"/>
    </xf>
    <xf numFmtId="0" fontId="6" fillId="34" borderId="0" xfId="0" applyFont="1" applyFill="1"/>
    <xf numFmtId="0" fontId="6" fillId="34" borderId="0" xfId="121" applyFont="1" applyFill="1"/>
    <xf numFmtId="0" fontId="6" fillId="0" borderId="0" xfId="121" applyFont="1"/>
    <xf numFmtId="0" fontId="0" fillId="34" borderId="0" xfId="0" applyFill="1"/>
    <xf numFmtId="0" fontId="6" fillId="31" borderId="0" xfId="0" applyFont="1" applyFill="1"/>
    <xf numFmtId="3" fontId="6" fillId="22" borderId="61" xfId="125" applyNumberFormat="1" applyFont="1" applyFill="1" applyBorder="1" applyProtection="1">
      <protection locked="0"/>
    </xf>
    <xf numFmtId="3" fontId="6" fillId="22" borderId="62" xfId="125" applyNumberFormat="1" applyFont="1" applyFill="1" applyBorder="1" applyProtection="1">
      <protection locked="0"/>
    </xf>
    <xf numFmtId="3" fontId="6" fillId="22" borderId="64" xfId="125" applyNumberFormat="1" applyFont="1" applyFill="1" applyBorder="1" applyProtection="1">
      <protection locked="0"/>
    </xf>
    <xf numFmtId="0" fontId="6" fillId="0" borderId="4" xfId="123" applyFont="1" applyBorder="1" applyAlignment="1">
      <alignment vertical="center" wrapText="1"/>
    </xf>
    <xf numFmtId="0" fontId="12" fillId="0" borderId="0" xfId="124" applyFont="1" applyAlignment="1">
      <alignment horizontal="center"/>
    </xf>
    <xf numFmtId="3" fontId="12" fillId="0" borderId="0" xfId="75" applyNumberFormat="1" applyFont="1" applyFill="1" applyBorder="1" applyAlignment="1" applyProtection="1">
      <alignment horizontal="right"/>
    </xf>
    <xf numFmtId="0" fontId="12" fillId="0" borderId="0" xfId="125" applyFont="1" applyAlignment="1">
      <alignment horizontal="left" vertical="center" wrapText="1"/>
    </xf>
    <xf numFmtId="0" fontId="6" fillId="0" borderId="0" xfId="125" applyFont="1" applyAlignment="1">
      <alignment horizontal="left"/>
    </xf>
    <xf numFmtId="0" fontId="6" fillId="0" borderId="19" xfId="76" applyNumberFormat="1" applyFont="1" applyFill="1" applyBorder="1" applyAlignment="1">
      <alignment horizontal="left" vertical="center" wrapText="1"/>
    </xf>
    <xf numFmtId="0" fontId="6" fillId="0" borderId="0" xfId="125" applyFont="1" applyAlignment="1">
      <alignment horizontal="left" vertical="center"/>
    </xf>
    <xf numFmtId="0" fontId="12" fillId="0" borderId="0" xfId="125" applyFont="1"/>
    <xf numFmtId="0" fontId="13" fillId="33" borderId="0" xfId="0" applyFont="1" applyFill="1"/>
    <xf numFmtId="3" fontId="6" fillId="0" borderId="35" xfId="125" applyNumberFormat="1" applyFont="1" applyBorder="1"/>
    <xf numFmtId="0" fontId="13" fillId="33" borderId="35" xfId="0" applyFont="1" applyFill="1" applyBorder="1"/>
    <xf numFmtId="0" fontId="13" fillId="33" borderId="0" xfId="0" applyFont="1" applyFill="1" applyAlignment="1">
      <alignment horizontal="left"/>
    </xf>
    <xf numFmtId="0" fontId="6" fillId="0" borderId="15" xfId="76" applyNumberFormat="1" applyFont="1" applyFill="1" applyBorder="1" applyAlignment="1">
      <alignment horizontal="left" vertical="center" wrapText="1"/>
    </xf>
    <xf numFmtId="0" fontId="6" fillId="0" borderId="33" xfId="76" applyNumberFormat="1" applyFont="1" applyFill="1" applyBorder="1" applyAlignment="1">
      <alignment horizontal="left" vertical="center" wrapText="1"/>
    </xf>
    <xf numFmtId="0" fontId="12" fillId="0" borderId="0" xfId="125" quotePrefix="1" applyFont="1" applyAlignment="1">
      <alignment horizontal="center" vertical="center" wrapText="1"/>
    </xf>
    <xf numFmtId="3" fontId="6" fillId="31" borderId="33" xfId="125" applyNumberFormat="1" applyFont="1" applyFill="1" applyBorder="1"/>
    <xf numFmtId="3" fontId="12" fillId="0" borderId="0" xfId="125" quotePrefix="1" applyNumberFormat="1" applyFont="1" applyAlignment="1">
      <alignment horizontal="right" vertical="center" wrapText="1"/>
    </xf>
    <xf numFmtId="0" fontId="6" fillId="0" borderId="15" xfId="123" applyFont="1" applyBorder="1"/>
    <xf numFmtId="0" fontId="6" fillId="0" borderId="14" xfId="123" applyFont="1" applyBorder="1"/>
    <xf numFmtId="3" fontId="12" fillId="0" borderId="0" xfId="125" applyNumberFormat="1" applyFont="1" applyAlignment="1">
      <alignment horizontal="right"/>
    </xf>
    <xf numFmtId="3" fontId="6" fillId="0" borderId="34" xfId="125" applyNumberFormat="1" applyFont="1" applyBorder="1"/>
    <xf numFmtId="3" fontId="12" fillId="33" borderId="35" xfId="125" applyNumberFormat="1" applyFont="1" applyFill="1" applyBorder="1" applyAlignment="1">
      <alignment vertical="center"/>
    </xf>
    <xf numFmtId="0" fontId="6" fillId="0" borderId="0" xfId="76" applyNumberFormat="1" applyFont="1" applyFill="1" applyBorder="1" applyAlignment="1">
      <alignment horizontal="left" vertical="center" wrapText="1"/>
    </xf>
    <xf numFmtId="3" fontId="6" fillId="0" borderId="0" xfId="127" applyNumberFormat="1" applyFont="1" applyAlignment="1">
      <alignment wrapText="1"/>
    </xf>
    <xf numFmtId="3" fontId="6" fillId="0" borderId="0" xfId="125" applyNumberFormat="1" applyFont="1" applyProtection="1">
      <protection locked="0"/>
    </xf>
    <xf numFmtId="0" fontId="13" fillId="0" borderId="0" xfId="0" applyFont="1"/>
    <xf numFmtId="0" fontId="6" fillId="0" borderId="0" xfId="76" applyNumberFormat="1" applyFont="1" applyFill="1" applyBorder="1" applyAlignment="1">
      <alignment horizontal="center"/>
    </xf>
    <xf numFmtId="1" fontId="6" fillId="0" borderId="35" xfId="76" applyNumberFormat="1" applyFont="1" applyFill="1" applyBorder="1" applyAlignment="1">
      <alignment horizontal="center"/>
    </xf>
    <xf numFmtId="0" fontId="6" fillId="0" borderId="35" xfId="76" applyNumberFormat="1" applyFont="1" applyFill="1" applyBorder="1" applyAlignment="1">
      <alignment horizontal="left" vertical="center" wrapText="1"/>
    </xf>
    <xf numFmtId="0" fontId="11" fillId="33" borderId="0" xfId="0" applyFont="1" applyFill="1" applyAlignment="1">
      <alignment vertical="center"/>
    </xf>
    <xf numFmtId="3" fontId="6" fillId="35" borderId="15" xfId="75" applyNumberFormat="1" applyFont="1" applyFill="1" applyBorder="1" applyAlignment="1" applyProtection="1">
      <alignment horizontal="right"/>
    </xf>
    <xf numFmtId="0" fontId="0" fillId="28" borderId="16" xfId="0" applyFill="1" applyBorder="1"/>
    <xf numFmtId="0" fontId="0" fillId="28" borderId="35" xfId="0" applyFill="1" applyBorder="1"/>
    <xf numFmtId="0" fontId="0" fillId="28" borderId="34" xfId="0" applyFill="1" applyBorder="1"/>
    <xf numFmtId="0" fontId="7" fillId="0" borderId="0" xfId="116" applyFont="1" applyAlignment="1" applyProtection="1">
      <alignment vertical="center"/>
      <protection hidden="1"/>
    </xf>
    <xf numFmtId="0" fontId="7" fillId="0" borderId="4" xfId="0" applyFont="1" applyBorder="1" applyAlignment="1">
      <alignment wrapText="1"/>
    </xf>
    <xf numFmtId="0" fontId="7" fillId="0" borderId="12" xfId="0" applyFont="1" applyBorder="1"/>
    <xf numFmtId="0" fontId="7" fillId="27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167" fontId="12" fillId="0" borderId="4" xfId="125" quotePrefix="1" applyNumberFormat="1" applyFont="1" applyBorder="1" applyAlignment="1">
      <alignment vertical="center" wrapText="1"/>
    </xf>
    <xf numFmtId="3" fontId="12" fillId="0" borderId="4" xfId="125" applyNumberFormat="1" applyFont="1" applyBorder="1" applyAlignment="1">
      <alignment horizontal="right"/>
    </xf>
    <xf numFmtId="3" fontId="12" fillId="0" borderId="60" xfId="125" applyNumberFormat="1" applyFont="1" applyBorder="1" applyAlignment="1">
      <alignment horizontal="right"/>
    </xf>
    <xf numFmtId="3" fontId="12" fillId="0" borderId="34" xfId="125" applyNumberFormat="1" applyFont="1" applyBorder="1" applyAlignment="1">
      <alignment horizontal="right"/>
    </xf>
    <xf numFmtId="3" fontId="12" fillId="31" borderId="4" xfId="125" applyNumberFormat="1" applyFont="1" applyFill="1" applyBorder="1" applyAlignment="1">
      <alignment horizontal="right"/>
    </xf>
    <xf numFmtId="3" fontId="12" fillId="0" borderId="35" xfId="125" applyNumberFormat="1" applyFont="1" applyBorder="1" applyAlignment="1">
      <alignment horizontal="right"/>
    </xf>
    <xf numFmtId="3" fontId="12" fillId="0" borderId="16" xfId="125" applyNumberFormat="1" applyFont="1" applyBorder="1" applyAlignment="1">
      <alignment horizontal="right"/>
    </xf>
    <xf numFmtId="0" fontId="12" fillId="0" borderId="46" xfId="125" quotePrefix="1" applyFont="1" applyBorder="1" applyAlignment="1">
      <alignment horizontal="center" vertical="center"/>
    </xf>
    <xf numFmtId="3" fontId="12" fillId="0" borderId="46" xfId="125" applyNumberFormat="1" applyFont="1" applyBorder="1" applyAlignment="1">
      <alignment horizontal="right" vertical="center"/>
    </xf>
    <xf numFmtId="3" fontId="12" fillId="0" borderId="35" xfId="125" applyNumberFormat="1" applyFont="1" applyBorder="1" applyAlignment="1">
      <alignment horizontal="right" vertical="center"/>
    </xf>
    <xf numFmtId="3" fontId="12" fillId="0" borderId="4" xfId="125" applyNumberFormat="1" applyFont="1" applyBorder="1" applyAlignment="1">
      <alignment horizontal="right" vertical="center"/>
    </xf>
    <xf numFmtId="3" fontId="12" fillId="0" borderId="60" xfId="125" applyNumberFormat="1" applyFont="1" applyBorder="1" applyAlignment="1">
      <alignment horizontal="right" vertical="center"/>
    </xf>
    <xf numFmtId="0" fontId="21" fillId="0" borderId="0" xfId="121" applyFont="1" applyBorder="1" applyAlignment="1" applyProtection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25" borderId="12" xfId="69" applyFont="1" applyFill="1" applyBorder="1" applyAlignment="1">
      <alignment horizontal="center"/>
      <protection locked="0"/>
    </xf>
    <xf numFmtId="0" fontId="7" fillId="0" borderId="0" xfId="69" applyFont="1" applyFill="1" applyBorder="1" applyAlignment="1">
      <alignment horizontal="center"/>
      <protection locked="0"/>
    </xf>
    <xf numFmtId="0" fontId="6" fillId="0" borderId="0" xfId="121" applyFont="1" applyBorder="1" applyAlignment="1" applyProtection="1"/>
    <xf numFmtId="0" fontId="7" fillId="0" borderId="35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46" xfId="69" applyFont="1" applyFill="1" applyBorder="1" applyAlignment="1">
      <alignment horizontal="center"/>
      <protection locked="0"/>
    </xf>
    <xf numFmtId="3" fontId="6" fillId="36" borderId="15" xfId="75" applyNumberFormat="1" applyFont="1" applyFill="1" applyBorder="1" applyAlignment="1" applyProtection="1">
      <alignment horizontal="right"/>
    </xf>
    <xf numFmtId="0" fontId="6" fillId="0" borderId="44" xfId="123" applyFont="1" applyBorder="1"/>
    <xf numFmtId="3" fontId="6" fillId="0" borderId="48" xfId="127" applyNumberFormat="1" applyFont="1" applyBorder="1" applyAlignment="1">
      <alignment wrapText="1"/>
    </xf>
    <xf numFmtId="3" fontId="6" fillId="0" borderId="37" xfId="127" applyNumberFormat="1" applyFont="1" applyBorder="1" applyAlignment="1">
      <alignment wrapText="1"/>
    </xf>
    <xf numFmtId="3" fontId="6" fillId="22" borderId="14" xfId="125" applyNumberFormat="1" applyFont="1" applyFill="1" applyBorder="1" applyProtection="1">
      <protection locked="0"/>
    </xf>
    <xf numFmtId="3" fontId="6" fillId="22" borderId="63" xfId="125" applyNumberFormat="1" applyFont="1" applyFill="1" applyBorder="1" applyProtection="1">
      <protection locked="0"/>
    </xf>
    <xf numFmtId="0" fontId="6" fillId="0" borderId="14" xfId="76" applyNumberFormat="1" applyFont="1" applyFill="1" applyBorder="1" applyAlignment="1">
      <alignment horizontal="left" vertical="center" wrapText="1"/>
    </xf>
    <xf numFmtId="0" fontId="6" fillId="0" borderId="15" xfId="76" applyNumberFormat="1" applyFont="1" applyFill="1" applyBorder="1" applyAlignment="1">
      <alignment horizontal="center"/>
    </xf>
    <xf numFmtId="0" fontId="6" fillId="0" borderId="14" xfId="76" applyNumberFormat="1" applyFont="1" applyFill="1" applyBorder="1" applyAlignment="1">
      <alignment horizontal="center"/>
    </xf>
    <xf numFmtId="3" fontId="6" fillId="0" borderId="19" xfId="125" applyNumberFormat="1" applyFont="1" applyBorder="1"/>
    <xf numFmtId="3" fontId="6" fillId="37" borderId="19" xfId="125" applyNumberFormat="1" applyFont="1" applyFill="1" applyBorder="1" applyProtection="1">
      <protection locked="0"/>
    </xf>
    <xf numFmtId="3" fontId="6" fillId="0" borderId="19" xfId="125" applyNumberFormat="1" applyFont="1" applyBorder="1" applyAlignment="1">
      <alignment horizontal="right"/>
    </xf>
    <xf numFmtId="3" fontId="6" fillId="0" borderId="33" xfId="125" applyNumberFormat="1" applyFont="1" applyBorder="1" applyAlignment="1">
      <alignment horizontal="right"/>
    </xf>
    <xf numFmtId="0" fontId="13" fillId="33" borderId="34" xfId="0" applyFont="1" applyFill="1" applyBorder="1"/>
    <xf numFmtId="0" fontId="12" fillId="0" borderId="35" xfId="125" quotePrefix="1" applyFont="1" applyBorder="1" applyAlignment="1">
      <alignment vertical="center" wrapText="1"/>
    </xf>
    <xf numFmtId="3" fontId="6" fillId="22" borderId="31" xfId="125" applyNumberFormat="1" applyFont="1" applyFill="1" applyBorder="1" applyAlignment="1" applyProtection="1">
      <alignment horizontal="right"/>
      <protection locked="0"/>
    </xf>
    <xf numFmtId="3" fontId="6" fillId="37" borderId="32" xfId="125" applyNumberFormat="1" applyFont="1" applyFill="1" applyBorder="1" applyAlignment="1" applyProtection="1">
      <alignment horizontal="right"/>
      <protection locked="0"/>
    </xf>
    <xf numFmtId="3" fontId="6" fillId="22" borderId="68" xfId="125" applyNumberFormat="1" applyFont="1" applyFill="1" applyBorder="1" applyAlignment="1" applyProtection="1">
      <alignment horizontal="right"/>
      <protection locked="0"/>
    </xf>
    <xf numFmtId="1" fontId="6" fillId="0" borderId="44" xfId="76" applyNumberFormat="1" applyFont="1" applyFill="1" applyBorder="1" applyAlignment="1">
      <alignment horizontal="center"/>
    </xf>
    <xf numFmtId="0" fontId="6" fillId="0" borderId="44" xfId="76" applyNumberFormat="1" applyFont="1" applyFill="1" applyBorder="1" applyAlignment="1">
      <alignment horizontal="left" vertical="center" wrapText="1"/>
    </xf>
    <xf numFmtId="3" fontId="6" fillId="0" borderId="33" xfId="125" applyNumberFormat="1" applyFont="1" applyBorder="1"/>
    <xf numFmtId="1" fontId="6" fillId="0" borderId="47" xfId="76" applyNumberFormat="1" applyFont="1" applyFill="1" applyBorder="1" applyAlignment="1">
      <alignment horizontal="center"/>
    </xf>
    <xf numFmtId="3" fontId="6" fillId="22" borderId="43" xfId="125" applyNumberFormat="1" applyFont="1" applyFill="1" applyBorder="1" applyProtection="1">
      <protection locked="0"/>
    </xf>
    <xf numFmtId="0" fontId="13" fillId="0" borderId="49" xfId="0" applyFont="1" applyBorder="1"/>
    <xf numFmtId="1" fontId="6" fillId="0" borderId="42" xfId="76" applyNumberFormat="1" applyFont="1" applyFill="1" applyBorder="1" applyAlignment="1" applyProtection="1">
      <alignment horizontal="center"/>
      <protection locked="0"/>
    </xf>
    <xf numFmtId="3" fontId="6" fillId="0" borderId="44" xfId="125" applyNumberFormat="1" applyFont="1" applyBorder="1"/>
    <xf numFmtId="3" fontId="6" fillId="37" borderId="44" xfId="125" applyNumberFormat="1" applyFont="1" applyFill="1" applyBorder="1" applyProtection="1">
      <protection locked="0"/>
    </xf>
    <xf numFmtId="3" fontId="6" fillId="36" borderId="19" xfId="75" applyNumberFormat="1" applyFont="1" applyFill="1" applyBorder="1" applyAlignment="1" applyProtection="1">
      <alignment horizontal="right"/>
    </xf>
    <xf numFmtId="3" fontId="6" fillId="25" borderId="4" xfId="75" applyNumberFormat="1" applyFont="1" applyFill="1" applyBorder="1" applyAlignment="1" applyProtection="1">
      <protection locked="0"/>
    </xf>
    <xf numFmtId="0" fontId="6" fillId="0" borderId="59" xfId="122" applyFont="1" applyBorder="1" applyAlignment="1" applyProtection="1">
      <alignment horizontal="center" vertical="center" wrapText="1"/>
    </xf>
    <xf numFmtId="0" fontId="20" fillId="0" borderId="59" xfId="0" applyFont="1" applyBorder="1" applyAlignment="1">
      <alignment vertical="center" wrapText="1"/>
    </xf>
    <xf numFmtId="3" fontId="6" fillId="37" borderId="36" xfId="125" applyNumberFormat="1" applyFont="1" applyFill="1" applyBorder="1" applyProtection="1">
      <protection locked="0"/>
    </xf>
    <xf numFmtId="3" fontId="6" fillId="37" borderId="37" xfId="125" applyNumberFormat="1" applyFont="1" applyFill="1" applyBorder="1" applyProtection="1">
      <protection locked="0"/>
    </xf>
    <xf numFmtId="3" fontId="12" fillId="0" borderId="16" xfId="125" quotePrefix="1" applyNumberFormat="1" applyFont="1" applyBorder="1" applyAlignment="1">
      <alignment horizontal="right" vertical="center" wrapText="1"/>
    </xf>
    <xf numFmtId="3" fontId="6" fillId="22" borderId="36" xfId="125" applyNumberFormat="1" applyFont="1" applyFill="1" applyBorder="1" applyProtection="1">
      <protection locked="0"/>
    </xf>
    <xf numFmtId="3" fontId="6" fillId="22" borderId="45" xfId="125" applyNumberFormat="1" applyFont="1" applyFill="1" applyBorder="1" applyProtection="1">
      <protection locked="0"/>
    </xf>
    <xf numFmtId="3" fontId="11" fillId="38" borderId="0" xfId="0" applyNumberFormat="1" applyFont="1" applyFill="1"/>
    <xf numFmtId="3" fontId="16" fillId="0" borderId="56" xfId="0" applyNumberFormat="1" applyFont="1" applyBorder="1" applyAlignment="1">
      <alignment horizontal="center" vertical="center" wrapText="1"/>
    </xf>
    <xf numFmtId="0" fontId="12" fillId="0" borderId="35" xfId="125" quotePrefix="1" applyFont="1" applyBorder="1" applyAlignment="1">
      <alignment horizontal="center" vertical="center" wrapText="1"/>
    </xf>
    <xf numFmtId="49" fontId="6" fillId="0" borderId="44" xfId="76" applyNumberFormat="1" applyFont="1" applyFill="1" applyBorder="1" applyAlignment="1">
      <alignment horizontal="center"/>
    </xf>
    <xf numFmtId="0" fontId="6" fillId="0" borderId="44" xfId="76" applyNumberFormat="1" applyFont="1" applyFill="1" applyBorder="1" applyAlignment="1">
      <alignment horizontal="center"/>
    </xf>
    <xf numFmtId="3" fontId="12" fillId="33" borderId="46" xfId="126" applyNumberFormat="1" applyFont="1" applyFill="1" applyBorder="1"/>
    <xf numFmtId="3" fontId="6" fillId="0" borderId="46" xfId="125" applyNumberFormat="1" applyFont="1" applyBorder="1"/>
    <xf numFmtId="3" fontId="6" fillId="0" borderId="17" xfId="125" applyNumberFormat="1" applyFont="1" applyBorder="1"/>
    <xf numFmtId="0" fontId="6" fillId="0" borderId="37" xfId="124" applyFont="1" applyBorder="1"/>
    <xf numFmtId="3" fontId="6" fillId="37" borderId="32" xfId="125" applyNumberFormat="1" applyFont="1" applyFill="1" applyBorder="1" applyProtection="1">
      <protection locked="0"/>
    </xf>
    <xf numFmtId="3" fontId="6" fillId="37" borderId="48" xfId="125" applyNumberFormat="1" applyFont="1" applyFill="1" applyBorder="1" applyProtection="1">
      <protection locked="0"/>
    </xf>
    <xf numFmtId="3" fontId="6" fillId="37" borderId="45" xfId="125" applyNumberFormat="1" applyFont="1" applyFill="1" applyBorder="1" applyProtection="1">
      <protection locked="0"/>
    </xf>
    <xf numFmtId="1" fontId="6" fillId="37" borderId="45" xfId="125" applyNumberFormat="1" applyFont="1" applyFill="1" applyBorder="1" applyProtection="1">
      <protection locked="0"/>
    </xf>
    <xf numFmtId="1" fontId="12" fillId="0" borderId="16" xfId="125" applyNumberFormat="1" applyFont="1" applyBorder="1" applyAlignment="1">
      <alignment horizontal="right"/>
    </xf>
    <xf numFmtId="0" fontId="12" fillId="33" borderId="16" xfId="125" applyFont="1" applyFill="1" applyBorder="1" applyAlignment="1">
      <alignment vertical="center"/>
    </xf>
    <xf numFmtId="0" fontId="12" fillId="33" borderId="35" xfId="125" applyFont="1" applyFill="1" applyBorder="1" applyAlignment="1">
      <alignment vertical="center"/>
    </xf>
    <xf numFmtId="0" fontId="12" fillId="33" borderId="34" xfId="125" applyFont="1" applyFill="1" applyBorder="1" applyAlignment="1">
      <alignment vertical="center"/>
    </xf>
    <xf numFmtId="0" fontId="13" fillId="0" borderId="11" xfId="0" applyFont="1" applyBorder="1"/>
    <xf numFmtId="3" fontId="6" fillId="0" borderId="44" xfId="125" applyNumberFormat="1" applyFont="1" applyBorder="1" applyAlignment="1">
      <alignment horizontal="right"/>
    </xf>
    <xf numFmtId="3" fontId="6" fillId="37" borderId="44" xfId="125" applyNumberFormat="1" applyFont="1" applyFill="1" applyBorder="1" applyAlignment="1" applyProtection="1">
      <alignment horizontal="right"/>
      <protection locked="0"/>
    </xf>
    <xf numFmtId="0" fontId="13" fillId="33" borderId="16" xfId="0" applyFont="1" applyFill="1" applyBorder="1"/>
    <xf numFmtId="49" fontId="6" fillId="0" borderId="38" xfId="76" applyNumberFormat="1" applyFont="1" applyFill="1" applyBorder="1" applyAlignment="1">
      <alignment horizontal="center"/>
    </xf>
    <xf numFmtId="3" fontId="6" fillId="22" borderId="48" xfId="125" applyNumberFormat="1" applyFont="1" applyFill="1" applyBorder="1" applyProtection="1">
      <protection locked="0"/>
    </xf>
    <xf numFmtId="3" fontId="6" fillId="0" borderId="14" xfId="125" applyNumberFormat="1" applyFont="1" applyBorder="1"/>
    <xf numFmtId="49" fontId="6" fillId="0" borderId="33" xfId="76" applyNumberFormat="1" applyFont="1" applyFill="1" applyBorder="1" applyAlignment="1">
      <alignment horizontal="center"/>
    </xf>
    <xf numFmtId="3" fontId="6" fillId="37" borderId="69" xfId="125" applyNumberFormat="1" applyFont="1" applyFill="1" applyBorder="1" applyProtection="1">
      <protection locked="0"/>
    </xf>
    <xf numFmtId="3" fontId="6" fillId="0" borderId="43" xfId="125" applyNumberFormat="1" applyFont="1" applyBorder="1"/>
    <xf numFmtId="3" fontId="6" fillId="37" borderId="70" xfId="125" applyNumberFormat="1" applyFont="1" applyFill="1" applyBorder="1" applyProtection="1">
      <protection locked="0"/>
    </xf>
    <xf numFmtId="0" fontId="12" fillId="0" borderId="16" xfId="125" quotePrefix="1" applyFont="1" applyBorder="1" applyAlignment="1">
      <alignment vertical="center" wrapText="1"/>
    </xf>
    <xf numFmtId="3" fontId="12" fillId="0" borderId="11" xfId="125" applyNumberFormat="1" applyFont="1" applyBorder="1" applyAlignment="1">
      <alignment horizontal="right" vertical="center" wrapText="1"/>
    </xf>
    <xf numFmtId="3" fontId="6" fillId="0" borderId="11" xfId="125" applyNumberFormat="1" applyFont="1" applyBorder="1" applyProtection="1">
      <protection locked="0"/>
    </xf>
    <xf numFmtId="3" fontId="6" fillId="36" borderId="49" xfId="125" applyNumberFormat="1" applyFont="1" applyFill="1" applyBorder="1"/>
    <xf numFmtId="3" fontId="6" fillId="22" borderId="61" xfId="125" applyNumberFormat="1" applyFont="1" applyFill="1" applyBorder="1" applyAlignment="1" applyProtection="1">
      <alignment horizontal="right"/>
      <protection locked="0"/>
    </xf>
    <xf numFmtId="3" fontId="6" fillId="22" borderId="62" xfId="125" applyNumberFormat="1" applyFont="1" applyFill="1" applyBorder="1" applyAlignment="1" applyProtection="1">
      <alignment horizontal="right"/>
      <protection locked="0"/>
    </xf>
    <xf numFmtId="3" fontId="6" fillId="22" borderId="71" xfId="125" applyNumberFormat="1" applyFont="1" applyFill="1" applyBorder="1" applyProtection="1">
      <protection locked="0"/>
    </xf>
    <xf numFmtId="3" fontId="6" fillId="22" borderId="49" xfId="125" applyNumberFormat="1" applyFont="1" applyFill="1" applyBorder="1" applyProtection="1">
      <protection locked="0"/>
    </xf>
    <xf numFmtId="3" fontId="6" fillId="22" borderId="72" xfId="125" applyNumberFormat="1" applyFont="1" applyFill="1" applyBorder="1" applyProtection="1">
      <protection locked="0"/>
    </xf>
    <xf numFmtId="3" fontId="12" fillId="0" borderId="34" xfId="125" quotePrefix="1" applyNumberFormat="1" applyFont="1" applyBorder="1" applyAlignment="1">
      <alignment horizontal="right" vertical="center" wrapText="1"/>
    </xf>
    <xf numFmtId="3" fontId="6" fillId="37" borderId="61" xfId="125" applyNumberFormat="1" applyFont="1" applyFill="1" applyBorder="1" applyAlignment="1" applyProtection="1">
      <alignment horizontal="right"/>
      <protection locked="0"/>
    </xf>
    <xf numFmtId="3" fontId="6" fillId="37" borderId="73" xfId="125" applyNumberFormat="1" applyFont="1" applyFill="1" applyBorder="1" applyProtection="1">
      <protection locked="0"/>
    </xf>
    <xf numFmtId="3" fontId="6" fillId="37" borderId="62" xfId="125" applyNumberFormat="1" applyFont="1" applyFill="1" applyBorder="1" applyProtection="1">
      <protection locked="0"/>
    </xf>
    <xf numFmtId="3" fontId="12" fillId="0" borderId="60" xfId="125" quotePrefix="1" applyNumberFormat="1" applyFont="1" applyBorder="1" applyAlignment="1">
      <alignment horizontal="right" vertical="center" wrapText="1"/>
    </xf>
    <xf numFmtId="3" fontId="6" fillId="22" borderId="41" xfId="125" applyNumberFormat="1" applyFont="1" applyFill="1" applyBorder="1" applyProtection="1">
      <protection locked="0"/>
    </xf>
    <xf numFmtId="3" fontId="6" fillId="22" borderId="40" xfId="125" applyNumberFormat="1" applyFont="1" applyFill="1" applyBorder="1" applyProtection="1">
      <protection locked="0"/>
    </xf>
    <xf numFmtId="3" fontId="12" fillId="31" borderId="34" xfId="125" applyNumberFormat="1" applyFont="1" applyFill="1" applyBorder="1" applyAlignment="1">
      <alignment horizontal="right"/>
    </xf>
    <xf numFmtId="3" fontId="6" fillId="37" borderId="62" xfId="125" applyNumberFormat="1" applyFont="1" applyFill="1" applyBorder="1" applyAlignment="1" applyProtection="1">
      <alignment horizontal="right"/>
      <protection locked="0"/>
    </xf>
    <xf numFmtId="3" fontId="6" fillId="22" borderId="64" xfId="125" applyNumberFormat="1" applyFont="1" applyFill="1" applyBorder="1" applyAlignment="1" applyProtection="1">
      <alignment horizontal="right"/>
      <protection locked="0"/>
    </xf>
    <xf numFmtId="3" fontId="6" fillId="37" borderId="63" xfId="125" applyNumberFormat="1" applyFont="1" applyFill="1" applyBorder="1" applyProtection="1">
      <protection locked="0"/>
    </xf>
    <xf numFmtId="3" fontId="12" fillId="31" borderId="60" xfId="125" applyNumberFormat="1" applyFont="1" applyFill="1" applyBorder="1" applyAlignment="1">
      <alignment horizontal="right"/>
    </xf>
    <xf numFmtId="3" fontId="6" fillId="36" borderId="71" xfId="125" applyNumberFormat="1" applyFont="1" applyFill="1" applyBorder="1"/>
    <xf numFmtId="3" fontId="6" fillId="36" borderId="72" xfId="125" applyNumberFormat="1" applyFont="1" applyFill="1" applyBorder="1"/>
    <xf numFmtId="3" fontId="6" fillId="37" borderId="61" xfId="125" applyNumberFormat="1" applyFont="1" applyFill="1" applyBorder="1" applyProtection="1">
      <protection locked="0"/>
    </xf>
    <xf numFmtId="1" fontId="6" fillId="37" borderId="64" xfId="125" applyNumberFormat="1" applyFont="1" applyFill="1" applyBorder="1" applyProtection="1">
      <protection locked="0"/>
    </xf>
    <xf numFmtId="1" fontId="12" fillId="0" borderId="60" xfId="125" applyNumberFormat="1" applyFont="1" applyBorder="1" applyAlignment="1">
      <alignment horizontal="right"/>
    </xf>
    <xf numFmtId="167" fontId="12" fillId="0" borderId="34" xfId="125" quotePrefix="1" applyNumberFormat="1" applyFont="1" applyBorder="1" applyAlignment="1">
      <alignment vertical="center" wrapText="1"/>
    </xf>
    <xf numFmtId="3" fontId="6" fillId="22" borderId="74" xfId="125" applyNumberFormat="1" applyFont="1" applyFill="1" applyBorder="1" applyProtection="1">
      <protection locked="0"/>
    </xf>
    <xf numFmtId="167" fontId="12" fillId="0" borderId="60" xfId="125" quotePrefix="1" applyNumberFormat="1" applyFont="1" applyBorder="1" applyAlignment="1">
      <alignment vertical="center" wrapText="1"/>
    </xf>
    <xf numFmtId="3" fontId="6" fillId="36" borderId="41" xfId="125" applyNumberFormat="1" applyFont="1" applyFill="1" applyBorder="1"/>
    <xf numFmtId="3" fontId="6" fillId="36" borderId="40" xfId="125" applyNumberFormat="1" applyFont="1" applyFill="1" applyBorder="1"/>
    <xf numFmtId="3" fontId="6" fillId="0" borderId="34" xfId="125" applyNumberFormat="1" applyFont="1" applyBorder="1" applyProtection="1">
      <protection locked="0"/>
    </xf>
    <xf numFmtId="3" fontId="6" fillId="36" borderId="61" xfId="125" applyNumberFormat="1" applyFont="1" applyFill="1" applyBorder="1"/>
    <xf numFmtId="3" fontId="6" fillId="36" borderId="62" xfId="125" applyNumberFormat="1" applyFont="1" applyFill="1" applyBorder="1"/>
    <xf numFmtId="3" fontId="6" fillId="37" borderId="64" xfId="125" applyNumberFormat="1" applyFont="1" applyFill="1" applyBorder="1" applyProtection="1">
      <protection locked="0"/>
    </xf>
    <xf numFmtId="3" fontId="6" fillId="36" borderId="12" xfId="75" applyNumberFormat="1" applyFont="1" applyFill="1" applyBorder="1" applyAlignment="1" applyProtection="1">
      <alignment horizontal="right"/>
    </xf>
    <xf numFmtId="0" fontId="45" fillId="0" borderId="14" xfId="123" applyFont="1" applyBorder="1"/>
    <xf numFmtId="0" fontId="6" fillId="0" borderId="0" xfId="0" applyFont="1"/>
    <xf numFmtId="0" fontId="12" fillId="0" borderId="0" xfId="0" applyFont="1" applyAlignment="1">
      <alignment vertical="center"/>
    </xf>
    <xf numFmtId="0" fontId="12" fillId="39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49" fontId="6" fillId="31" borderId="0" xfId="0" applyNumberFormat="1" applyFont="1" applyFill="1" applyAlignment="1">
      <alignment horizontal="center"/>
    </xf>
    <xf numFmtId="0" fontId="6" fillId="31" borderId="0" xfId="0" applyFont="1" applyFill="1" applyAlignment="1">
      <alignment horizontal="center"/>
    </xf>
    <xf numFmtId="49" fontId="46" fillId="40" borderId="0" xfId="141" applyNumberFormat="1" applyFill="1"/>
    <xf numFmtId="0" fontId="8" fillId="0" borderId="0" xfId="121" applyFont="1" applyBorder="1" applyAlignment="1" applyProtection="1">
      <alignment horizontal="center"/>
      <protection locked="0"/>
    </xf>
    <xf numFmtId="0" fontId="8" fillId="0" borderId="46" xfId="121" applyFont="1" applyBorder="1" applyAlignment="1" applyProtection="1">
      <alignment horizontal="center"/>
      <protection locked="0"/>
    </xf>
    <xf numFmtId="0" fontId="8" fillId="30" borderId="13" xfId="0" applyFont="1" applyFill="1" applyBorder="1" applyAlignment="1" applyProtection="1">
      <alignment horizontal="center"/>
      <protection hidden="1"/>
    </xf>
    <xf numFmtId="0" fontId="8" fillId="30" borderId="67" xfId="0" applyFont="1" applyFill="1" applyBorder="1" applyAlignment="1" applyProtection="1">
      <alignment horizontal="center"/>
      <protection hidden="1"/>
    </xf>
    <xf numFmtId="0" fontId="8" fillId="31" borderId="0" xfId="0" applyFont="1" applyFill="1" applyAlignment="1">
      <alignment horizontal="center"/>
    </xf>
    <xf numFmtId="0" fontId="6" fillId="31" borderId="0" xfId="0" applyFont="1" applyFill="1" applyAlignment="1" applyProtection="1">
      <alignment horizontal="center"/>
      <protection locked="0"/>
    </xf>
    <xf numFmtId="0" fontId="21" fillId="0" borderId="0" xfId="121" applyFont="1" applyBorder="1" applyAlignment="1" applyProtection="1">
      <alignment horizontal="left" vertical="center" wrapText="1"/>
    </xf>
    <xf numFmtId="0" fontId="21" fillId="0" borderId="0" xfId="121" applyFont="1" applyAlignment="1" applyProtection="1">
      <alignment horizontal="left" vertical="center" wrapText="1"/>
    </xf>
    <xf numFmtId="0" fontId="7" fillId="29" borderId="16" xfId="121" applyFont="1" applyFill="1" applyBorder="1" applyAlignment="1" applyProtection="1">
      <alignment horizontal="center" vertical="center"/>
    </xf>
    <xf numFmtId="0" fontId="7" fillId="29" borderId="34" xfId="121" applyFont="1" applyFill="1" applyBorder="1" applyAlignment="1" applyProtection="1">
      <alignment horizontal="center" vertical="center"/>
    </xf>
    <xf numFmtId="0" fontId="42" fillId="30" borderId="59" xfId="121" applyFont="1" applyFill="1" applyBorder="1" applyAlignment="1" applyProtection="1">
      <alignment horizontal="center" vertical="center" wrapText="1"/>
      <protection hidden="1"/>
    </xf>
    <xf numFmtId="0" fontId="42" fillId="30" borderId="43" xfId="121" applyFont="1" applyFill="1" applyBorder="1" applyAlignment="1" applyProtection="1">
      <alignment horizontal="center" vertical="center" wrapText="1"/>
      <protection hidden="1"/>
    </xf>
    <xf numFmtId="0" fontId="42" fillId="30" borderId="12" xfId="121" applyFont="1" applyFill="1" applyBorder="1" applyAlignment="1" applyProtection="1">
      <alignment horizontal="center" vertical="center" wrapText="1"/>
      <protection hidden="1"/>
    </xf>
    <xf numFmtId="0" fontId="8" fillId="29" borderId="16" xfId="121" applyFont="1" applyFill="1" applyBorder="1" applyAlignment="1" applyProtection="1">
      <alignment horizontal="center" vertical="center" wrapText="1"/>
    </xf>
    <xf numFmtId="0" fontId="8" fillId="29" borderId="34" xfId="121" applyFont="1" applyFill="1" applyBorder="1" applyAlignment="1" applyProtection="1">
      <alignment horizontal="center" vertical="center" wrapText="1"/>
    </xf>
    <xf numFmtId="0" fontId="10" fillId="29" borderId="16" xfId="121" applyFont="1" applyFill="1" applyBorder="1" applyAlignment="1" applyProtection="1">
      <alignment horizontal="center" vertical="center" wrapText="1"/>
    </xf>
    <xf numFmtId="0" fontId="10" fillId="29" borderId="35" xfId="121" applyFont="1" applyFill="1" applyBorder="1" applyAlignment="1" applyProtection="1">
      <alignment horizontal="center" vertical="center" wrapText="1"/>
    </xf>
    <xf numFmtId="0" fontId="10" fillId="29" borderId="34" xfId="121" applyFont="1" applyFill="1" applyBorder="1" applyAlignment="1" applyProtection="1">
      <alignment horizontal="center" vertical="center" wrapText="1"/>
    </xf>
    <xf numFmtId="0" fontId="43" fillId="30" borderId="16" xfId="121" applyFont="1" applyFill="1" applyBorder="1" applyAlignment="1" applyProtection="1">
      <alignment horizontal="center" vertical="center"/>
    </xf>
    <xf numFmtId="0" fontId="43" fillId="30" borderId="34" xfId="121" applyFont="1" applyFill="1" applyBorder="1" applyAlignment="1" applyProtection="1">
      <alignment horizontal="center" vertical="center"/>
    </xf>
    <xf numFmtId="0" fontId="6" fillId="0" borderId="59" xfId="124" applyFont="1" applyBorder="1" applyAlignment="1">
      <alignment horizontal="center" vertical="center" wrapText="1"/>
    </xf>
    <xf numFmtId="0" fontId="6" fillId="0" borderId="12" xfId="124" applyFont="1" applyBorder="1" applyAlignment="1">
      <alignment horizontal="center" vertical="center" wrapText="1"/>
    </xf>
    <xf numFmtId="0" fontId="20" fillId="0" borderId="12" xfId="127" applyFont="1" applyBorder="1" applyAlignment="1">
      <alignment horizontal="center" vertical="center" wrapText="1"/>
    </xf>
    <xf numFmtId="0" fontId="6" fillId="0" borderId="59" xfId="127" applyFont="1" applyBorder="1" applyAlignment="1">
      <alignment horizontal="center" vertical="center" wrapText="1"/>
    </xf>
    <xf numFmtId="0" fontId="6" fillId="0" borderId="43" xfId="127" applyFont="1" applyBorder="1" applyAlignment="1">
      <alignment horizontal="center" vertical="center" wrapText="1"/>
    </xf>
    <xf numFmtId="0" fontId="6" fillId="0" borderId="12" xfId="127" applyFont="1" applyBorder="1" applyAlignment="1">
      <alignment horizontal="center" vertical="center" wrapText="1"/>
    </xf>
    <xf numFmtId="0" fontId="12" fillId="0" borderId="16" xfId="122" applyFont="1" applyBorder="1" applyAlignment="1" applyProtection="1">
      <alignment horizontal="center" vertical="center"/>
    </xf>
    <xf numFmtId="0" fontId="12" fillId="0" borderId="34" xfId="122" applyFont="1" applyBorder="1" applyAlignment="1" applyProtection="1">
      <alignment horizontal="center" vertical="center"/>
    </xf>
    <xf numFmtId="0" fontId="6" fillId="0" borderId="58" xfId="123" applyFont="1" applyBorder="1" applyAlignment="1">
      <alignment horizontal="center" vertical="center" wrapText="1"/>
    </xf>
    <xf numFmtId="0" fontId="6" fillId="0" borderId="17" xfId="123" applyFont="1" applyBorder="1" applyAlignment="1">
      <alignment horizontal="center" vertical="center" wrapText="1"/>
    </xf>
    <xf numFmtId="0" fontId="6" fillId="0" borderId="59" xfId="123" applyFont="1" applyBorder="1" applyAlignment="1">
      <alignment horizontal="center" vertical="center" wrapText="1"/>
    </xf>
    <xf numFmtId="0" fontId="6" fillId="0" borderId="12" xfId="123" applyFont="1" applyBorder="1" applyAlignment="1">
      <alignment horizontal="center" vertical="center" wrapText="1"/>
    </xf>
    <xf numFmtId="0" fontId="6" fillId="0" borderId="52" xfId="124" applyFont="1" applyBorder="1" applyAlignment="1">
      <alignment horizontal="left" vertical="center" wrapText="1"/>
    </xf>
    <xf numFmtId="0" fontId="6" fillId="0" borderId="49" xfId="124" applyFont="1" applyBorder="1" applyAlignment="1">
      <alignment horizontal="left" vertical="center" wrapText="1"/>
    </xf>
    <xf numFmtId="0" fontId="6" fillId="0" borderId="52" xfId="124" applyFont="1" applyBorder="1" applyAlignment="1">
      <alignment horizontal="left"/>
    </xf>
    <xf numFmtId="0" fontId="6" fillId="0" borderId="49" xfId="124" applyFont="1" applyBorder="1" applyAlignment="1">
      <alignment horizontal="left"/>
    </xf>
    <xf numFmtId="0" fontId="12" fillId="0" borderId="58" xfId="123" applyFont="1" applyBorder="1" applyAlignment="1">
      <alignment horizontal="center" vertical="center"/>
    </xf>
    <xf numFmtId="0" fontId="12" fillId="0" borderId="17" xfId="123" applyFont="1" applyBorder="1" applyAlignment="1">
      <alignment horizontal="center" vertical="center"/>
    </xf>
    <xf numFmtId="0" fontId="6" fillId="0" borderId="57" xfId="124" applyFont="1" applyBorder="1" applyAlignment="1">
      <alignment horizontal="left"/>
    </xf>
    <xf numFmtId="0" fontId="6" fillId="0" borderId="40" xfId="124" applyFont="1" applyBorder="1" applyAlignment="1">
      <alignment horizontal="left"/>
    </xf>
    <xf numFmtId="0" fontId="12" fillId="0" borderId="48" xfId="124" applyFont="1" applyBorder="1" applyAlignment="1">
      <alignment horizontal="left" vertical="center" wrapText="1"/>
    </xf>
    <xf numFmtId="0" fontId="12" fillId="0" borderId="41" xfId="124" applyFont="1" applyBorder="1" applyAlignment="1">
      <alignment horizontal="left" vertical="center" wrapText="1"/>
    </xf>
    <xf numFmtId="0" fontId="12" fillId="0" borderId="37" xfId="123" applyFont="1" applyBorder="1" applyAlignment="1">
      <alignment horizontal="left"/>
    </xf>
    <xf numFmtId="0" fontId="12" fillId="0" borderId="40" xfId="123" applyFont="1" applyBorder="1" applyAlignment="1">
      <alignment horizontal="left"/>
    </xf>
    <xf numFmtId="0" fontId="6" fillId="0" borderId="39" xfId="123" applyFont="1" applyBorder="1" applyAlignment="1">
      <alignment horizontal="left" vertical="center" wrapText="1"/>
    </xf>
    <xf numFmtId="0" fontId="6" fillId="0" borderId="17" xfId="123" applyFont="1" applyBorder="1" applyAlignment="1">
      <alignment horizontal="left" vertical="center" wrapText="1"/>
    </xf>
    <xf numFmtId="0" fontId="6" fillId="0" borderId="58" xfId="123" applyFont="1" applyBorder="1" applyAlignment="1">
      <alignment horizontal="left" vertical="center" wrapText="1"/>
    </xf>
    <xf numFmtId="0" fontId="4" fillId="0" borderId="0" xfId="124" applyFont="1" applyAlignment="1">
      <alignment horizontal="center" vertical="center" wrapText="1"/>
    </xf>
    <xf numFmtId="0" fontId="6" fillId="0" borderId="59" xfId="124" applyFont="1" applyBorder="1" applyAlignment="1">
      <alignment horizontal="center" vertical="center"/>
    </xf>
    <xf numFmtId="0" fontId="6" fillId="0" borderId="43" xfId="124" applyFont="1" applyBorder="1" applyAlignment="1">
      <alignment horizontal="center" vertical="center"/>
    </xf>
    <xf numFmtId="0" fontId="6" fillId="0" borderId="12" xfId="124" applyFont="1" applyBorder="1" applyAlignment="1">
      <alignment horizontal="center" vertical="center"/>
    </xf>
    <xf numFmtId="0" fontId="6" fillId="0" borderId="53" xfId="124" applyFont="1" applyBorder="1" applyAlignment="1">
      <alignment horizontal="center"/>
    </xf>
    <xf numFmtId="0" fontId="6" fillId="0" borderId="34" xfId="124" applyFont="1" applyBorder="1" applyAlignment="1">
      <alignment horizontal="center"/>
    </xf>
    <xf numFmtId="0" fontId="10" fillId="0" borderId="46" xfId="124" applyFont="1" applyBorder="1" applyAlignment="1">
      <alignment horizontal="left"/>
    </xf>
    <xf numFmtId="0" fontId="6" fillId="0" borderId="18" xfId="124" applyFont="1" applyBorder="1" applyAlignment="1">
      <alignment horizontal="center" vertical="center" wrapText="1"/>
    </xf>
    <xf numFmtId="0" fontId="6" fillId="0" borderId="11" xfId="124" applyFont="1" applyBorder="1" applyAlignment="1">
      <alignment horizontal="center" vertical="center" wrapText="1"/>
    </xf>
    <xf numFmtId="0" fontId="6" fillId="0" borderId="58" xfId="124" applyFont="1" applyBorder="1" applyAlignment="1">
      <alignment horizontal="center" vertical="center" wrapText="1"/>
    </xf>
    <xf numFmtId="0" fontId="6" fillId="0" borderId="13" xfId="124" applyFont="1" applyBorder="1" applyAlignment="1">
      <alignment horizontal="center" vertical="center" wrapText="1"/>
    </xf>
    <xf numFmtId="0" fontId="6" fillId="0" borderId="46" xfId="124" applyFont="1" applyBorder="1" applyAlignment="1">
      <alignment horizontal="center" vertical="center" wrapText="1"/>
    </xf>
    <xf numFmtId="0" fontId="6" fillId="0" borderId="17" xfId="124" applyFont="1" applyBorder="1" applyAlignment="1">
      <alignment horizontal="center" vertical="center" wrapText="1"/>
    </xf>
    <xf numFmtId="0" fontId="6" fillId="0" borderId="51" xfId="124" applyFont="1" applyBorder="1" applyAlignment="1">
      <alignment horizontal="left"/>
    </xf>
    <xf numFmtId="0" fontId="6" fillId="0" borderId="41" xfId="124" applyFont="1" applyBorder="1" applyAlignment="1">
      <alignment horizontal="left"/>
    </xf>
    <xf numFmtId="0" fontId="12" fillId="0" borderId="16" xfId="125" quotePrefix="1" applyFont="1" applyBorder="1" applyAlignment="1">
      <alignment horizontal="center" vertical="center" wrapText="1"/>
    </xf>
    <xf numFmtId="0" fontId="12" fillId="0" borderId="35" xfId="125" quotePrefix="1" applyFont="1" applyBorder="1" applyAlignment="1">
      <alignment horizontal="center" vertical="center" wrapText="1"/>
    </xf>
    <xf numFmtId="0" fontId="12" fillId="0" borderId="34" xfId="125" quotePrefix="1" applyFont="1" applyBorder="1" applyAlignment="1">
      <alignment horizontal="center" vertical="center" wrapText="1"/>
    </xf>
    <xf numFmtId="0" fontId="12" fillId="0" borderId="13" xfId="125" applyFont="1" applyBorder="1" applyAlignment="1">
      <alignment horizontal="center" vertical="center"/>
    </xf>
    <xf numFmtId="0" fontId="12" fillId="0" borderId="46" xfId="125" applyFont="1" applyBorder="1" applyAlignment="1">
      <alignment horizontal="center" vertical="center"/>
    </xf>
    <xf numFmtId="0" fontId="12" fillId="0" borderId="16" xfId="125" applyFont="1" applyBorder="1" applyAlignment="1">
      <alignment horizontal="center" vertical="center"/>
    </xf>
    <xf numFmtId="0" fontId="12" fillId="0" borderId="34" xfId="125" applyFont="1" applyBorder="1" applyAlignment="1">
      <alignment horizontal="center" vertical="center"/>
    </xf>
    <xf numFmtId="3" fontId="12" fillId="33" borderId="35" xfId="125" applyNumberFormat="1" applyFont="1" applyFill="1" applyBorder="1" applyAlignment="1">
      <alignment horizontal="center" vertical="center" wrapText="1"/>
    </xf>
    <xf numFmtId="3" fontId="12" fillId="33" borderId="34" xfId="125" applyNumberFormat="1" applyFont="1" applyFill="1" applyBorder="1" applyAlignment="1">
      <alignment horizontal="center" vertical="center" wrapText="1"/>
    </xf>
    <xf numFmtId="3" fontId="12" fillId="33" borderId="16" xfId="125" applyNumberFormat="1" applyFont="1" applyFill="1" applyBorder="1" applyAlignment="1">
      <alignment horizontal="center" vertical="center" wrapText="1"/>
    </xf>
    <xf numFmtId="0" fontId="12" fillId="0" borderId="35" xfId="125" applyFont="1" applyBorder="1" applyAlignment="1">
      <alignment horizontal="center" vertical="center"/>
    </xf>
    <xf numFmtId="0" fontId="12" fillId="0" borderId="0" xfId="127" applyFont="1" applyAlignment="1">
      <alignment horizontal="center" vertical="center" wrapText="1"/>
    </xf>
    <xf numFmtId="0" fontId="12" fillId="0" borderId="16" xfId="125" quotePrefix="1" applyFont="1" applyBorder="1" applyAlignment="1">
      <alignment horizontal="center" vertical="center"/>
    </xf>
    <xf numFmtId="0" fontId="12" fillId="0" borderId="34" xfId="125" quotePrefix="1" applyFont="1" applyBorder="1" applyAlignment="1">
      <alignment horizontal="center" vertical="center"/>
    </xf>
    <xf numFmtId="0" fontId="12" fillId="0" borderId="4" xfId="125" applyFont="1" applyBorder="1" applyAlignment="1">
      <alignment horizontal="center" vertical="center"/>
    </xf>
    <xf numFmtId="3" fontId="12" fillId="33" borderId="16" xfId="125" applyNumberFormat="1" applyFont="1" applyFill="1" applyBorder="1" applyAlignment="1">
      <alignment horizontal="center" vertical="center"/>
    </xf>
    <xf numFmtId="3" fontId="12" fillId="33" borderId="35" xfId="125" applyNumberFormat="1" applyFont="1" applyFill="1" applyBorder="1" applyAlignment="1">
      <alignment horizontal="center" vertical="center"/>
    </xf>
    <xf numFmtId="3" fontId="12" fillId="33" borderId="34" xfId="125" applyNumberFormat="1" applyFont="1" applyFill="1" applyBorder="1" applyAlignment="1">
      <alignment horizontal="center" vertical="center"/>
    </xf>
    <xf numFmtId="0" fontId="12" fillId="0" borderId="59" xfId="125" applyFont="1" applyBorder="1" applyAlignment="1">
      <alignment horizontal="center" vertical="center" wrapText="1"/>
    </xf>
    <xf numFmtId="0" fontId="12" fillId="0" borderId="12" xfId="125" applyFont="1" applyBorder="1" applyAlignment="1">
      <alignment horizontal="center" vertical="center" wrapText="1"/>
    </xf>
    <xf numFmtId="0" fontId="12" fillId="0" borderId="58" xfId="125" applyFont="1" applyBorder="1" applyAlignment="1">
      <alignment horizontal="center" vertical="center" wrapText="1"/>
    </xf>
    <xf numFmtId="0" fontId="12" fillId="0" borderId="17" xfId="125" applyFont="1" applyBorder="1" applyAlignment="1">
      <alignment horizontal="center" vertical="center" wrapText="1"/>
    </xf>
    <xf numFmtId="0" fontId="12" fillId="0" borderId="4" xfId="125" applyFont="1" applyBorder="1" applyAlignment="1">
      <alignment horizontal="center" vertical="center" wrapText="1"/>
    </xf>
    <xf numFmtId="0" fontId="12" fillId="0" borderId="66" xfId="125" applyFont="1" applyBorder="1" applyAlignment="1">
      <alignment horizontal="center" vertical="center" wrapText="1"/>
    </xf>
    <xf numFmtId="0" fontId="12" fillId="0" borderId="65" xfId="125" applyFont="1" applyBorder="1" applyAlignment="1">
      <alignment horizontal="center" vertical="center" wrapText="1"/>
    </xf>
    <xf numFmtId="0" fontId="4" fillId="0" borderId="0" xfId="125" applyFont="1" applyAlignment="1">
      <alignment horizontal="center" vertical="center" wrapText="1"/>
    </xf>
    <xf numFmtId="3" fontId="6" fillId="33" borderId="35" xfId="125" applyNumberFormat="1" applyFont="1" applyFill="1" applyBorder="1" applyAlignment="1">
      <alignment horizontal="center"/>
    </xf>
    <xf numFmtId="3" fontId="6" fillId="33" borderId="34" xfId="125" applyNumberFormat="1" applyFont="1" applyFill="1" applyBorder="1" applyAlignment="1">
      <alignment horizontal="center"/>
    </xf>
    <xf numFmtId="3" fontId="12" fillId="0" borderId="35" xfId="125" applyNumberFormat="1" applyFont="1" applyBorder="1" applyAlignment="1">
      <alignment horizontal="center"/>
    </xf>
    <xf numFmtId="3" fontId="12" fillId="0" borderId="34" xfId="125" applyNumberFormat="1" applyFont="1" applyBorder="1" applyAlignment="1">
      <alignment horizontal="center"/>
    </xf>
    <xf numFmtId="0" fontId="12" fillId="33" borderId="16" xfId="125" applyFont="1" applyFill="1" applyBorder="1" applyAlignment="1">
      <alignment horizontal="center" vertical="center"/>
    </xf>
    <xf numFmtId="0" fontId="12" fillId="33" borderId="35" xfId="125" applyFont="1" applyFill="1" applyBorder="1" applyAlignment="1">
      <alignment horizontal="center" vertical="center"/>
    </xf>
    <xf numFmtId="0" fontId="12" fillId="0" borderId="18" xfId="125" applyFont="1" applyBorder="1" applyAlignment="1">
      <alignment horizontal="center" vertical="center" wrapText="1"/>
    </xf>
    <xf numFmtId="0" fontId="12" fillId="0" borderId="13" xfId="125" applyFont="1" applyBorder="1" applyAlignment="1">
      <alignment horizontal="center" vertical="center" wrapText="1"/>
    </xf>
    <xf numFmtId="0" fontId="12" fillId="0" borderId="28" xfId="125" applyFont="1" applyBorder="1" applyAlignment="1">
      <alignment horizontal="center" vertical="center"/>
    </xf>
    <xf numFmtId="0" fontId="12" fillId="0" borderId="30" xfId="125" applyFont="1" applyBorder="1" applyAlignment="1">
      <alignment horizontal="center" vertical="center"/>
    </xf>
    <xf numFmtId="0" fontId="13" fillId="33" borderId="16" xfId="0" applyFont="1" applyFill="1" applyBorder="1" applyAlignment="1">
      <alignment horizontal="center"/>
    </xf>
    <xf numFmtId="0" fontId="13" fillId="33" borderId="35" xfId="0" applyFont="1" applyFill="1" applyBorder="1" applyAlignment="1">
      <alignment horizontal="center"/>
    </xf>
    <xf numFmtId="0" fontId="13" fillId="33" borderId="34" xfId="0" applyFont="1" applyFill="1" applyBorder="1" applyAlignment="1">
      <alignment horizontal="center"/>
    </xf>
    <xf numFmtId="0" fontId="12" fillId="0" borderId="11" xfId="125" quotePrefix="1" applyFont="1" applyBorder="1" applyAlignment="1">
      <alignment horizontal="center" vertical="center" wrapText="1"/>
    </xf>
    <xf numFmtId="0" fontId="12" fillId="0" borderId="13" xfId="125" applyFont="1" applyBorder="1" applyAlignment="1">
      <alignment horizontal="left" vertical="center"/>
    </xf>
    <xf numFmtId="0" fontId="12" fillId="0" borderId="46" xfId="125" applyFont="1" applyBorder="1" applyAlignment="1">
      <alignment horizontal="left" vertical="center"/>
    </xf>
    <xf numFmtId="0" fontId="12" fillId="0" borderId="0" xfId="125" quotePrefix="1" applyFont="1" applyAlignment="1">
      <alignment horizontal="center" vertical="center" wrapText="1"/>
    </xf>
    <xf numFmtId="0" fontId="44" fillId="27" borderId="16" xfId="0" applyFont="1" applyFill="1" applyBorder="1" applyAlignment="1">
      <alignment horizontal="center" vertical="center" wrapText="1"/>
    </xf>
    <xf numFmtId="0" fontId="44" fillId="27" borderId="35" xfId="0" applyFont="1" applyFill="1" applyBorder="1" applyAlignment="1">
      <alignment horizontal="center" vertical="center" wrapText="1"/>
    </xf>
    <xf numFmtId="0" fontId="44" fillId="27" borderId="34" xfId="0" applyFont="1" applyFill="1" applyBorder="1" applyAlignment="1">
      <alignment horizontal="center" vertical="center" wrapText="1"/>
    </xf>
    <xf numFmtId="0" fontId="9" fillId="30" borderId="18" xfId="0" applyFont="1" applyFill="1" applyBorder="1" applyAlignment="1" applyProtection="1">
      <alignment horizontal="center" vertical="center" wrapText="1"/>
      <protection hidden="1"/>
    </xf>
    <xf numFmtId="0" fontId="9" fillId="30" borderId="11" xfId="0" applyFont="1" applyFill="1" applyBorder="1" applyAlignment="1" applyProtection="1">
      <alignment horizontal="center" vertical="center" wrapText="1"/>
      <protection hidden="1"/>
    </xf>
    <xf numFmtId="0" fontId="9" fillId="30" borderId="58" xfId="0" applyFont="1" applyFill="1" applyBorder="1" applyAlignment="1" applyProtection="1">
      <alignment horizontal="center" vertical="center" wrapText="1"/>
      <protection hidden="1"/>
    </xf>
    <xf numFmtId="0" fontId="9" fillId="30" borderId="13" xfId="0" applyFont="1" applyFill="1" applyBorder="1" applyAlignment="1" applyProtection="1">
      <alignment horizontal="center" vertical="center" wrapText="1"/>
      <protection hidden="1"/>
    </xf>
    <xf numFmtId="0" fontId="9" fillId="30" borderId="46" xfId="0" applyFont="1" applyFill="1" applyBorder="1" applyAlignment="1" applyProtection="1">
      <alignment horizontal="center" vertical="center" wrapText="1"/>
      <protection hidden="1"/>
    </xf>
    <xf numFmtId="0" fontId="9" fillId="30" borderId="17" xfId="0" applyFont="1" applyFill="1" applyBorder="1" applyAlignment="1" applyProtection="1">
      <alignment horizontal="center" vertical="center" wrapText="1"/>
      <protection hidden="1"/>
    </xf>
  </cellXfs>
  <cellStyles count="142">
    <cellStyle name="20% - Énfasis1" xfId="1" builtinId="30" customBuiltin="1"/>
    <cellStyle name="20% - Énfasis1 2" xfId="2" xr:uid="{00000000-0005-0000-0000-000001000000}"/>
    <cellStyle name="20% - Énfasis1 2 2" xfId="3" xr:uid="{00000000-0005-0000-0000-000002000000}"/>
    <cellStyle name="20% - Énfasis1 3" xfId="4" xr:uid="{00000000-0005-0000-0000-000003000000}"/>
    <cellStyle name="20% - Énfasis2" xfId="5" builtinId="34" customBuiltin="1"/>
    <cellStyle name="20% - Énfasis2 2" xfId="6" xr:uid="{00000000-0005-0000-0000-000005000000}"/>
    <cellStyle name="20% - Énfasis2 2 2" xfId="7" xr:uid="{00000000-0005-0000-0000-000006000000}"/>
    <cellStyle name="20% - Énfasis2 3" xfId="8" xr:uid="{00000000-0005-0000-0000-000007000000}"/>
    <cellStyle name="20% - Énfasis3" xfId="9" builtinId="38" customBuiltin="1"/>
    <cellStyle name="20% - Énfasis3 2" xfId="10" xr:uid="{00000000-0005-0000-0000-000009000000}"/>
    <cellStyle name="20% - Énfasis3 2 2" xfId="11" xr:uid="{00000000-0005-0000-0000-00000A000000}"/>
    <cellStyle name="20% - Énfasis3 3" xfId="12" xr:uid="{00000000-0005-0000-0000-00000B000000}"/>
    <cellStyle name="20% - Énfasis4" xfId="13" builtinId="42" customBuiltin="1"/>
    <cellStyle name="20% - Énfasis4 2" xfId="14" xr:uid="{00000000-0005-0000-0000-00000D000000}"/>
    <cellStyle name="20% - Énfasis4 2 2" xfId="15" xr:uid="{00000000-0005-0000-0000-00000E000000}"/>
    <cellStyle name="20% - Énfasis4 3" xfId="16" xr:uid="{00000000-0005-0000-0000-00000F000000}"/>
    <cellStyle name="20% - Énfasis5" xfId="17" builtinId="46" customBuiltin="1"/>
    <cellStyle name="20% - Énfasis5 2" xfId="18" xr:uid="{00000000-0005-0000-0000-000011000000}"/>
    <cellStyle name="20% - Énfasis5 2 2" xfId="19" xr:uid="{00000000-0005-0000-0000-000012000000}"/>
    <cellStyle name="20% - Énfasis5 3" xfId="20" xr:uid="{00000000-0005-0000-0000-000013000000}"/>
    <cellStyle name="20% - Énfasis6" xfId="21" builtinId="50" customBuiltin="1"/>
    <cellStyle name="20% - Énfasis6 2" xfId="22" xr:uid="{00000000-0005-0000-0000-000015000000}"/>
    <cellStyle name="20% - Énfasis6 2 2" xfId="23" xr:uid="{00000000-0005-0000-0000-000016000000}"/>
    <cellStyle name="20% - Énfasis6 3" xfId="24" xr:uid="{00000000-0005-0000-0000-000017000000}"/>
    <cellStyle name="40% - Énfasis1" xfId="25" builtinId="31" customBuiltin="1"/>
    <cellStyle name="40% - Énfasis1 2" xfId="26" xr:uid="{00000000-0005-0000-0000-000019000000}"/>
    <cellStyle name="40% - Énfasis1 2 2" xfId="27" xr:uid="{00000000-0005-0000-0000-00001A000000}"/>
    <cellStyle name="40% - Énfasis1 3" xfId="28" xr:uid="{00000000-0005-0000-0000-00001B000000}"/>
    <cellStyle name="40% - Énfasis2" xfId="29" builtinId="35" customBuiltin="1"/>
    <cellStyle name="40% - Énfasis2 2" xfId="30" xr:uid="{00000000-0005-0000-0000-00001D000000}"/>
    <cellStyle name="40% - Énfasis2 2 2" xfId="31" xr:uid="{00000000-0005-0000-0000-00001E000000}"/>
    <cellStyle name="40% - Énfasis2 3" xfId="32" xr:uid="{00000000-0005-0000-0000-00001F000000}"/>
    <cellStyle name="40% - Énfasis3" xfId="33" builtinId="39" customBuiltin="1"/>
    <cellStyle name="40% - Énfasis3 2" xfId="34" xr:uid="{00000000-0005-0000-0000-000021000000}"/>
    <cellStyle name="40% - Énfasis3 2 2" xfId="35" xr:uid="{00000000-0005-0000-0000-000022000000}"/>
    <cellStyle name="40% - Énfasis3 3" xfId="36" xr:uid="{00000000-0005-0000-0000-000023000000}"/>
    <cellStyle name="40% - Énfasis4" xfId="37" builtinId="43" customBuiltin="1"/>
    <cellStyle name="40% - Énfasis4 2" xfId="38" xr:uid="{00000000-0005-0000-0000-000025000000}"/>
    <cellStyle name="40% - Énfasis4 2 2" xfId="39" xr:uid="{00000000-0005-0000-0000-000026000000}"/>
    <cellStyle name="40% - Énfasis4 3" xfId="40" xr:uid="{00000000-0005-0000-0000-000027000000}"/>
    <cellStyle name="40% - Énfasis5" xfId="41" builtinId="47" customBuiltin="1"/>
    <cellStyle name="40% - Énfasis5 2" xfId="42" xr:uid="{00000000-0005-0000-0000-000029000000}"/>
    <cellStyle name="40% - Énfasis5 2 2" xfId="43" xr:uid="{00000000-0005-0000-0000-00002A000000}"/>
    <cellStyle name="40% - Énfasis5 3" xfId="44" xr:uid="{00000000-0005-0000-0000-00002B000000}"/>
    <cellStyle name="40% - Énfasis6" xfId="45" builtinId="51" customBuiltin="1"/>
    <cellStyle name="40% - Énfasis6 2" xfId="46" xr:uid="{00000000-0005-0000-0000-00002D000000}"/>
    <cellStyle name="40% - Énfasis6 2 2" xfId="47" xr:uid="{00000000-0005-0000-0000-00002E000000}"/>
    <cellStyle name="40% - Énfasis6 3" xfId="48" xr:uid="{00000000-0005-0000-0000-00002F000000}"/>
    <cellStyle name="60% - Énfasis1" xfId="49" builtinId="32" customBuiltin="1"/>
    <cellStyle name="60% - Énfasis2" xfId="50" builtinId="36" customBuiltin="1"/>
    <cellStyle name="60% - Énfasis3" xfId="51" builtinId="40" customBuiltin="1"/>
    <cellStyle name="60% - Énfasis4" xfId="52" builtinId="44" customBuiltin="1"/>
    <cellStyle name="60% - Énfasis5" xfId="53" builtinId="48" customBuiltin="1"/>
    <cellStyle name="60% - Énfasis6" xfId="54" builtinId="52" customBuiltin="1"/>
    <cellStyle name="Buena 2" xfId="55" xr:uid="{00000000-0005-0000-0000-000036000000}"/>
    <cellStyle name="Cálculo" xfId="56" builtinId="22" customBuiltin="1"/>
    <cellStyle name="Celda de comprobación" xfId="57" builtinId="23" customBuiltin="1"/>
    <cellStyle name="Celda vinculada" xfId="58" builtinId="24" customBuiltin="1"/>
    <cellStyle name="Encabezado 4" xfId="59" builtinId="19" customBuiltin="1"/>
    <cellStyle name="Énfasis1" xfId="60" builtinId="29" customBuiltin="1"/>
    <cellStyle name="Énfasis2" xfId="61" builtinId="33" customBuiltin="1"/>
    <cellStyle name="Énfasis3" xfId="62" builtinId="37" customBuiltin="1"/>
    <cellStyle name="Énfasis4" xfId="63" builtinId="41" customBuiltin="1"/>
    <cellStyle name="Énfasis5" xfId="64" builtinId="45" customBuiltin="1"/>
    <cellStyle name="Énfasis6" xfId="65" builtinId="49" customBuiltin="1"/>
    <cellStyle name="Entrada" xfId="66" builtinId="20" customBuiltin="1"/>
    <cellStyle name="Escribir" xfId="67" xr:uid="{00000000-0005-0000-0000-000042000000}"/>
    <cellStyle name="Escribir 2" xfId="68" xr:uid="{00000000-0005-0000-0000-000043000000}"/>
    <cellStyle name="Escribir 2 2" xfId="69" xr:uid="{00000000-0005-0000-0000-000044000000}"/>
    <cellStyle name="Escribir_SBM-09V1.1" xfId="70" xr:uid="{00000000-0005-0000-0000-000045000000}"/>
    <cellStyle name="Euro" xfId="71" xr:uid="{00000000-0005-0000-0000-000046000000}"/>
    <cellStyle name="Euro 2" xfId="72" xr:uid="{00000000-0005-0000-0000-000047000000}"/>
    <cellStyle name="Euro 2 2" xfId="73" xr:uid="{00000000-0005-0000-0000-000048000000}"/>
    <cellStyle name="Hipervínculo" xfId="141" builtinId="8"/>
    <cellStyle name="Incorrecto" xfId="74" builtinId="27" customBuiltin="1"/>
    <cellStyle name="Millares" xfId="75" builtinId="3"/>
    <cellStyle name="Millares [0]" xfId="76" builtinId="6"/>
    <cellStyle name="Millares [0] 2" xfId="77" xr:uid="{00000000-0005-0000-0000-00004C000000}"/>
    <cellStyle name="Millares [0] 2 2" xfId="78" xr:uid="{00000000-0005-0000-0000-00004D000000}"/>
    <cellStyle name="Millares [0] 2 2 2" xfId="79" xr:uid="{00000000-0005-0000-0000-00004E000000}"/>
    <cellStyle name="Millares [0] 2 2 2 2" xfId="80" xr:uid="{00000000-0005-0000-0000-00004F000000}"/>
    <cellStyle name="Millares [0] 2 2 3" xfId="81" xr:uid="{00000000-0005-0000-0000-000050000000}"/>
    <cellStyle name="Millares [0] 2 3" xfId="82" xr:uid="{00000000-0005-0000-0000-000051000000}"/>
    <cellStyle name="Millares [0] 2 3 2" xfId="83" xr:uid="{00000000-0005-0000-0000-000052000000}"/>
    <cellStyle name="Millares [0] 2 4" xfId="84" xr:uid="{00000000-0005-0000-0000-000053000000}"/>
    <cellStyle name="Millares [0] 3" xfId="85" xr:uid="{00000000-0005-0000-0000-000054000000}"/>
    <cellStyle name="Millares [0] 3 2" xfId="86" xr:uid="{00000000-0005-0000-0000-000055000000}"/>
    <cellStyle name="Millares [0] 3 2 2" xfId="87" xr:uid="{00000000-0005-0000-0000-000056000000}"/>
    <cellStyle name="Millares [0] 3 2 2 2" xfId="88" xr:uid="{00000000-0005-0000-0000-000057000000}"/>
    <cellStyle name="Millares [0] 3 3" xfId="89" xr:uid="{00000000-0005-0000-0000-000058000000}"/>
    <cellStyle name="Millares [0] 3 3 2" xfId="90" xr:uid="{00000000-0005-0000-0000-000059000000}"/>
    <cellStyle name="Millares [0] 4" xfId="91" xr:uid="{00000000-0005-0000-0000-00005A000000}"/>
    <cellStyle name="Millares [0] 4 2" xfId="92" xr:uid="{00000000-0005-0000-0000-00005B000000}"/>
    <cellStyle name="Millares [0] 4 2 2" xfId="93" xr:uid="{00000000-0005-0000-0000-00005C000000}"/>
    <cellStyle name="Millares [0] 4 3" xfId="94" xr:uid="{00000000-0005-0000-0000-00005D000000}"/>
    <cellStyle name="Millares 10 3" xfId="95" xr:uid="{00000000-0005-0000-0000-00005E000000}"/>
    <cellStyle name="Millares 2" xfId="96" xr:uid="{00000000-0005-0000-0000-00005F000000}"/>
    <cellStyle name="Millares 2 2" xfId="97" xr:uid="{00000000-0005-0000-0000-000060000000}"/>
    <cellStyle name="Millares 2 2 2" xfId="98" xr:uid="{00000000-0005-0000-0000-000061000000}"/>
    <cellStyle name="Millares 2 3" xfId="99" xr:uid="{00000000-0005-0000-0000-000062000000}"/>
    <cellStyle name="Millares 2 4" xfId="100" xr:uid="{00000000-0005-0000-0000-000063000000}"/>
    <cellStyle name="Millares 3" xfId="101" xr:uid="{00000000-0005-0000-0000-000064000000}"/>
    <cellStyle name="Millares 3 2" xfId="102" xr:uid="{00000000-0005-0000-0000-000065000000}"/>
    <cellStyle name="Millares 3 2 2" xfId="103" xr:uid="{00000000-0005-0000-0000-000066000000}"/>
    <cellStyle name="Millares 3 3" xfId="104" xr:uid="{00000000-0005-0000-0000-000067000000}"/>
    <cellStyle name="Millares 4" xfId="105" xr:uid="{00000000-0005-0000-0000-000068000000}"/>
    <cellStyle name="Millares 5" xfId="106" xr:uid="{00000000-0005-0000-0000-000069000000}"/>
    <cellStyle name="Moneda 2" xfId="107" xr:uid="{00000000-0005-0000-0000-00006A000000}"/>
    <cellStyle name="Moneda 2 2" xfId="108" xr:uid="{00000000-0005-0000-0000-00006B000000}"/>
    <cellStyle name="Moneda 2 2 2" xfId="109" xr:uid="{00000000-0005-0000-0000-00006C000000}"/>
    <cellStyle name="Moneda 2 3" xfId="110" xr:uid="{00000000-0005-0000-0000-00006D000000}"/>
    <cellStyle name="Moneda 3" xfId="111" xr:uid="{00000000-0005-0000-0000-00006E000000}"/>
    <cellStyle name="Neutral" xfId="112" builtinId="28" customBuiltin="1"/>
    <cellStyle name="Normal" xfId="0" builtinId="0"/>
    <cellStyle name="Normal 11" xfId="113" xr:uid="{00000000-0005-0000-0000-000071000000}"/>
    <cellStyle name="Normal 2" xfId="114" xr:uid="{00000000-0005-0000-0000-000072000000}"/>
    <cellStyle name="Normal 2 2" xfId="115" xr:uid="{00000000-0005-0000-0000-000073000000}"/>
    <cellStyle name="Normal 2 3" xfId="116" xr:uid="{00000000-0005-0000-0000-000074000000}"/>
    <cellStyle name="Normal 5" xfId="117" xr:uid="{00000000-0005-0000-0000-000075000000}"/>
    <cellStyle name="Normal 6" xfId="118" xr:uid="{00000000-0005-0000-0000-000076000000}"/>
    <cellStyle name="Normal 6 2" xfId="119" xr:uid="{00000000-0005-0000-0000-000077000000}"/>
    <cellStyle name="Normal 6 3" xfId="120" xr:uid="{00000000-0005-0000-0000-000078000000}"/>
    <cellStyle name="Normal_nombre" xfId="121" xr:uid="{00000000-0005-0000-0000-00007A000000}"/>
    <cellStyle name="Normal_REM 08-2002" xfId="122" xr:uid="{00000000-0005-0000-0000-00007C000000}"/>
    <cellStyle name="Normal_REM 17-2002" xfId="123" xr:uid="{00000000-0005-0000-0000-00007D000000}"/>
    <cellStyle name="Normal_REM 18-2002" xfId="124" xr:uid="{00000000-0005-0000-0000-00007E000000}"/>
    <cellStyle name="Normal_REM 18A-2002" xfId="125" xr:uid="{00000000-0005-0000-0000-00007F000000}"/>
    <cellStyle name="Normal_REM18A-18" xfId="126" xr:uid="{00000000-0005-0000-0000-000080000000}"/>
    <cellStyle name="Normal_SBM-09V1.1" xfId="127" xr:uid="{00000000-0005-0000-0000-000081000000}"/>
    <cellStyle name="Notas" xfId="128" builtinId="10" customBuiltin="1"/>
    <cellStyle name="Notas 2" xfId="129" xr:uid="{00000000-0005-0000-0000-000083000000}"/>
    <cellStyle name="Notas 2 2" xfId="130" xr:uid="{00000000-0005-0000-0000-000084000000}"/>
    <cellStyle name="Notas 2 2 2 2" xfId="140" xr:uid="{00000000-0005-0000-0000-000085000000}"/>
    <cellStyle name="Notas 3" xfId="131" xr:uid="{00000000-0005-0000-0000-000086000000}"/>
    <cellStyle name="Salida" xfId="132" builtinId="21" customBuiltin="1"/>
    <cellStyle name="Texto de advertencia" xfId="133" builtinId="11" customBuiltin="1"/>
    <cellStyle name="Texto explicativo" xfId="134" builtinId="53" customBuiltin="1"/>
    <cellStyle name="Título" xfId="135" builtinId="15" customBuiltin="1"/>
    <cellStyle name="Título 1 2" xfId="136" xr:uid="{00000000-0005-0000-0000-00008B000000}"/>
    <cellStyle name="Título 2" xfId="137" builtinId="17" customBuiltin="1"/>
    <cellStyle name="Título 3" xfId="138" builtinId="18" customBuiltin="1"/>
    <cellStyle name="Total" xfId="139" builtinId="25" customBuiltin="1"/>
  </cellStyles>
  <dxfs count="1"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0F1F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C0C0C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trlProps/ctrlProp1.xml><?xml version="1.0" encoding="utf-8"?>
<formControlPr xmlns="http://schemas.microsoft.com/office/spreadsheetml/2009/9/main" objectType="Button" lockText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3</xdr:row>
          <xdr:rowOff>47625</xdr:rowOff>
        </xdr:from>
        <xdr:to>
          <xdr:col>8</xdr:col>
          <xdr:colOff>0</xdr:colOff>
          <xdr:row>4</xdr:row>
          <xdr:rowOff>95250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CL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Buscar Establecimiento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4</xdr:row>
          <xdr:rowOff>95250</xdr:rowOff>
        </xdr:from>
        <xdr:to>
          <xdr:col>7</xdr:col>
          <xdr:colOff>409575</xdr:colOff>
          <xdr:row>4</xdr:row>
          <xdr:rowOff>523875</xdr:rowOff>
        </xdr:to>
        <xdr:sp macro="" textlink="">
          <xdr:nvSpPr>
            <xdr:cNvPr id="3075" name="CommandButton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datos.gob.cl/api/3/action/datastore_search?resource_id=2c44d782-3365-44e3-aefb-2c8b8363a1bc&amp;limit=1&amp;filters=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/>
  <dimension ref="A1:AL43"/>
  <sheetViews>
    <sheetView showGridLines="0" tabSelected="1" zoomScaleNormal="100" workbookViewId="0">
      <selection sqref="A1:B1"/>
    </sheetView>
  </sheetViews>
  <sheetFormatPr baseColWidth="10" defaultColWidth="11.42578125" defaultRowHeight="12" customHeight="1" x14ac:dyDescent="0.15"/>
  <cols>
    <col min="1" max="1" width="54.140625" style="9" customWidth="1"/>
    <col min="2" max="2" width="60.7109375" style="1" customWidth="1"/>
    <col min="3" max="8" width="5.7109375" style="1" customWidth="1"/>
    <col min="9" max="9" width="14" style="1" customWidth="1"/>
    <col min="10" max="13" width="11.85546875" style="1" customWidth="1"/>
    <col min="14" max="19" width="14.5703125" style="1" customWidth="1"/>
    <col min="20" max="21" width="14.5703125" style="1" hidden="1" customWidth="1"/>
    <col min="22" max="23" width="23.140625" style="109" hidden="1" customWidth="1"/>
    <col min="24" max="26" width="23.140625" style="273" hidden="1" customWidth="1"/>
    <col min="27" max="27" width="21.140625" style="1" hidden="1" customWidth="1"/>
    <col min="28" max="28" width="68.42578125" style="1" hidden="1" customWidth="1"/>
    <col min="29" max="29" width="28.85546875" style="1" hidden="1" customWidth="1"/>
    <col min="30" max="30" width="14.5703125" style="1" hidden="1" customWidth="1"/>
    <col min="31" max="31" width="7.28515625" style="1" hidden="1" customWidth="1"/>
    <col min="32" max="32" width="20" style="1" hidden="1" customWidth="1"/>
    <col min="33" max="33" width="33.5703125" style="1" hidden="1" customWidth="1"/>
    <col min="34" max="34" width="14.5703125" style="1" hidden="1" customWidth="1"/>
    <col min="35" max="36" width="11.85546875" style="1" hidden="1" customWidth="1"/>
    <col min="37" max="38" width="11.42578125" style="1" hidden="1" customWidth="1"/>
    <col min="39" max="51" width="11.42578125" style="1" customWidth="1"/>
    <col min="52" max="16384" width="11.42578125" style="1"/>
  </cols>
  <sheetData>
    <row r="1" spans="1:33" ht="48" customHeight="1" x14ac:dyDescent="0.2">
      <c r="A1" s="293" t="s">
        <v>0</v>
      </c>
      <c r="B1" s="294"/>
      <c r="C1" s="295" t="s">
        <v>1</v>
      </c>
      <c r="D1" s="296"/>
      <c r="E1" s="296"/>
      <c r="F1" s="296"/>
      <c r="G1" s="297"/>
      <c r="H1" s="27"/>
    </row>
    <row r="2" spans="1:33" ht="21" customHeight="1" x14ac:dyDescent="0.2">
      <c r="A2" s="102" t="s">
        <v>2</v>
      </c>
      <c r="B2" s="103"/>
      <c r="C2" s="37"/>
      <c r="D2" s="38"/>
      <c r="E2" s="38"/>
      <c r="F2" s="38"/>
      <c r="G2" s="39"/>
      <c r="H2" s="40"/>
      <c r="I2" s="286" t="str">
        <f>IF(OR(NOMBRE!C2="",NOMBRE!D2="",NOMBRE!E2="",NOMBRE!F2="",NOMBRE!G2=""),"Falta Cód. Com.","")</f>
        <v>Falta Cód. Com.</v>
      </c>
      <c r="J2" s="286"/>
      <c r="K2" s="287"/>
      <c r="L2" s="287"/>
      <c r="M2" s="287"/>
      <c r="N2" s="287"/>
      <c r="O2" s="34"/>
      <c r="P2" s="34"/>
      <c r="Q2" s="34"/>
      <c r="R2" s="34"/>
      <c r="S2" s="34"/>
      <c r="T2" s="34"/>
      <c r="U2" s="34"/>
      <c r="V2" s="274"/>
      <c r="W2" s="275">
        <f>IF(OR(C2="",D2="",E2="",F2="",G2=""),1,0)</f>
        <v>1</v>
      </c>
      <c r="AC2" s="2"/>
      <c r="AG2" s="26">
        <f>IF(I2&gt;"",1,0)</f>
        <v>1</v>
      </c>
    </row>
    <row r="3" spans="1:33" ht="21" customHeight="1" x14ac:dyDescent="0.2">
      <c r="A3" s="169" t="s">
        <v>3</v>
      </c>
      <c r="B3" s="103"/>
      <c r="C3" s="37"/>
      <c r="D3" s="38"/>
      <c r="E3" s="38"/>
      <c r="F3" s="38"/>
      <c r="G3" s="38"/>
      <c r="H3" s="39"/>
      <c r="I3" s="286" t="str">
        <f>IF(OR(NOMBRE!C3="",NOMBRE!D3="",NOMBRE!E3="",NOMBRE!F3="",NOMBRE!G3="",NOMBRE!H3=""),"Falta Cód. Est.","")</f>
        <v>Falta Cód. Est.</v>
      </c>
      <c r="J3" s="286"/>
      <c r="K3" s="287"/>
      <c r="L3" s="287"/>
      <c r="M3" s="287"/>
      <c r="N3" s="287"/>
      <c r="O3" s="34"/>
      <c r="P3" s="34"/>
      <c r="Q3" s="34"/>
      <c r="R3" s="34"/>
      <c r="S3" s="34"/>
      <c r="T3" s="34"/>
      <c r="U3" s="34"/>
      <c r="V3" s="274"/>
      <c r="W3" s="275">
        <f>IF(OR(C3="",D3="",E3="",F3="",G3="",H3=""),1,0)</f>
        <v>1</v>
      </c>
      <c r="AC3" s="2"/>
      <c r="AG3" s="26">
        <f>IF(I3&gt;"",1,0)</f>
        <v>1</v>
      </c>
    </row>
    <row r="4" spans="1:33" s="168" customFormat="1" ht="10.5" customHeight="1" x14ac:dyDescent="0.2">
      <c r="A4" s="165"/>
      <c r="B4" s="167"/>
      <c r="C4" s="280"/>
      <c r="D4" s="280"/>
      <c r="E4" s="280"/>
      <c r="F4" s="280"/>
      <c r="G4" s="280"/>
      <c r="H4" s="280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274"/>
      <c r="W4" s="274"/>
      <c r="X4" s="273"/>
      <c r="Y4" s="273"/>
      <c r="Z4" s="273"/>
      <c r="AC4" s="2"/>
    </row>
    <row r="5" spans="1:33" s="168" customFormat="1" ht="10.5" customHeight="1" x14ac:dyDescent="0.2">
      <c r="A5" s="170"/>
      <c r="B5" s="171"/>
      <c r="C5" s="281"/>
      <c r="D5" s="281"/>
      <c r="E5" s="280"/>
      <c r="F5" s="280"/>
      <c r="G5" s="280"/>
      <c r="H5" s="280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274"/>
      <c r="W5" s="274"/>
      <c r="X5" s="273"/>
      <c r="Y5" s="273"/>
      <c r="Z5" s="273"/>
      <c r="AC5" s="2"/>
    </row>
    <row r="6" spans="1:33" ht="21" customHeight="1" x14ac:dyDescent="0.2">
      <c r="A6" s="165" t="s">
        <v>4</v>
      </c>
      <c r="B6" s="166"/>
      <c r="C6" s="282" t="str">
        <f>IF(X10&lt;&gt;"",IF(LEN(X10)&lt;2,"0",LEFT(X10,1)),"")</f>
        <v/>
      </c>
      <c r="D6" s="283" t="str">
        <f>IF(X10&lt;&gt;"",RIGHT(X10,1),"")</f>
        <v/>
      </c>
      <c r="E6" s="284"/>
      <c r="F6" s="284"/>
      <c r="G6" s="284"/>
      <c r="H6" s="284"/>
      <c r="I6" s="31" t="str">
        <f>IF(OR(NOMBRE!C6="",NOMBRE!D6=""),"Falta Cód. Mes.","")</f>
        <v>Falta Cód. Mes.</v>
      </c>
      <c r="J6" s="31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276"/>
      <c r="W6" s="275">
        <f>IF(OR(C6="",D6=""),1,0)</f>
        <v>1</v>
      </c>
      <c r="AC6" s="2"/>
      <c r="AG6" s="26">
        <f>IF(I6&gt;"",1,0)</f>
        <v>1</v>
      </c>
    </row>
    <row r="7" spans="1:33" ht="21" customHeight="1" x14ac:dyDescent="0.2">
      <c r="A7" s="102" t="s">
        <v>5</v>
      </c>
      <c r="B7" s="104">
        <v>2026</v>
      </c>
      <c r="AG7" s="28">
        <f>SUM(AG2:AG6)</f>
        <v>3</v>
      </c>
    </row>
    <row r="8" spans="1:33" ht="12" customHeight="1" x14ac:dyDescent="0.15">
      <c r="A8" s="3"/>
      <c r="B8" s="4"/>
      <c r="G8" s="1" t="s">
        <v>6</v>
      </c>
    </row>
    <row r="9" spans="1:33" ht="24" customHeight="1" x14ac:dyDescent="0.15">
      <c r="A9" s="298" t="s">
        <v>401</v>
      </c>
      <c r="B9" s="299"/>
    </row>
    <row r="10" spans="1:33" ht="12" customHeight="1" x14ac:dyDescent="0.2">
      <c r="A10" s="5"/>
      <c r="B10" s="6"/>
      <c r="W10" s="109">
        <f>B6</f>
        <v>0</v>
      </c>
      <c r="X10" s="273" t="str">
        <f>IFERROR(VLOOKUP(W10,$W$11:$X$22,2,FALSE),"")</f>
        <v/>
      </c>
    </row>
    <row r="11" spans="1:33" ht="27.75" customHeight="1" x14ac:dyDescent="0.2">
      <c r="A11" s="148" t="s">
        <v>7</v>
      </c>
      <c r="B11" s="7"/>
      <c r="L11" s="29"/>
      <c r="M11" s="29"/>
      <c r="N11" s="8"/>
      <c r="O11" s="8"/>
      <c r="P11" s="8"/>
      <c r="Q11" s="8"/>
      <c r="R11" s="8"/>
      <c r="S11" s="8"/>
      <c r="T11" s="8"/>
      <c r="U11" s="8"/>
      <c r="V11" s="277"/>
      <c r="W11" s="35" t="s">
        <v>8</v>
      </c>
      <c r="X11" s="273">
        <v>1</v>
      </c>
      <c r="AA11" s="35" t="s">
        <v>8</v>
      </c>
      <c r="AB11" s="35" t="s">
        <v>9</v>
      </c>
      <c r="AC11" s="105" t="s">
        <v>10</v>
      </c>
    </row>
    <row r="12" spans="1:33" ht="21" customHeight="1" x14ac:dyDescent="0.2">
      <c r="A12" s="149" t="s">
        <v>11</v>
      </c>
      <c r="B12" s="7"/>
      <c r="L12" s="29"/>
      <c r="M12" s="29"/>
      <c r="N12" s="8"/>
      <c r="O12" s="8"/>
      <c r="P12" s="8"/>
      <c r="Q12" s="8"/>
      <c r="R12" s="8"/>
      <c r="S12" s="8"/>
      <c r="T12" s="8"/>
      <c r="U12" s="8"/>
      <c r="V12" s="277"/>
      <c r="W12" s="35" t="s">
        <v>12</v>
      </c>
      <c r="X12" s="273">
        <v>2</v>
      </c>
      <c r="AA12" s="35" t="s">
        <v>12</v>
      </c>
      <c r="AB12" s="35" t="s">
        <v>13</v>
      </c>
      <c r="AC12" s="105" t="s">
        <v>14</v>
      </c>
    </row>
    <row r="13" spans="1:33" ht="21" customHeight="1" x14ac:dyDescent="0.2">
      <c r="A13"/>
      <c r="B13" s="30"/>
      <c r="L13" s="29"/>
      <c r="M13" s="29"/>
      <c r="N13" s="8"/>
      <c r="O13" s="8"/>
      <c r="P13" s="8"/>
      <c r="Q13" s="8"/>
      <c r="R13" s="8"/>
      <c r="S13" s="8"/>
      <c r="T13" s="8"/>
      <c r="U13" s="8"/>
      <c r="V13" s="277"/>
      <c r="W13" s="35" t="s">
        <v>15</v>
      </c>
      <c r="X13" s="273">
        <v>3</v>
      </c>
      <c r="AA13" s="35" t="s">
        <v>15</v>
      </c>
      <c r="AB13" s="35" t="s">
        <v>16</v>
      </c>
      <c r="AC13" s="105" t="s">
        <v>17</v>
      </c>
    </row>
    <row r="14" spans="1:33" ht="21" customHeight="1" x14ac:dyDescent="0.15">
      <c r="A14" s="288" t="s">
        <v>18</v>
      </c>
      <c r="B14" s="289"/>
      <c r="L14" s="29"/>
      <c r="M14" s="29"/>
      <c r="N14" s="8"/>
      <c r="O14" s="8"/>
      <c r="P14" s="8"/>
      <c r="Q14" s="8"/>
      <c r="R14" s="8"/>
      <c r="S14" s="8"/>
      <c r="T14" s="8"/>
      <c r="U14" s="8"/>
      <c r="V14" s="277"/>
      <c r="W14" s="35" t="s">
        <v>19</v>
      </c>
      <c r="X14" s="273">
        <v>4</v>
      </c>
      <c r="AA14" s="35" t="s">
        <v>19</v>
      </c>
      <c r="AB14" s="35" t="s">
        <v>20</v>
      </c>
      <c r="AC14" s="106"/>
    </row>
    <row r="15" spans="1:33" ht="21" customHeight="1" x14ac:dyDescent="0.15">
      <c r="L15" s="29"/>
      <c r="M15" s="29"/>
      <c r="N15" s="8"/>
      <c r="O15" s="8"/>
      <c r="P15" s="8"/>
      <c r="Q15" s="8"/>
      <c r="R15" s="8"/>
      <c r="S15" s="8"/>
      <c r="T15" s="8"/>
      <c r="U15" s="8"/>
      <c r="V15" s="277"/>
      <c r="W15" s="35" t="s">
        <v>21</v>
      </c>
      <c r="X15" s="273">
        <v>5</v>
      </c>
      <c r="AA15" s="35" t="s">
        <v>21</v>
      </c>
      <c r="AB15" s="35" t="s">
        <v>22</v>
      </c>
      <c r="AC15" s="106"/>
    </row>
    <row r="16" spans="1:33" ht="21" customHeight="1" x14ac:dyDescent="0.15">
      <c r="L16" s="29"/>
      <c r="M16" s="29"/>
      <c r="N16" s="8"/>
      <c r="O16" s="8"/>
      <c r="P16" s="8"/>
      <c r="Q16" s="8"/>
      <c r="R16" s="8"/>
      <c r="S16" s="8"/>
      <c r="T16" s="8"/>
      <c r="U16" s="8"/>
      <c r="V16" s="277"/>
      <c r="W16" s="35" t="s">
        <v>23</v>
      </c>
      <c r="X16" s="273">
        <v>6</v>
      </c>
      <c r="AA16" s="35" t="s">
        <v>23</v>
      </c>
      <c r="AB16" s="35" t="s">
        <v>24</v>
      </c>
      <c r="AC16" s="106"/>
    </row>
    <row r="17" spans="2:29" ht="21" customHeight="1" x14ac:dyDescent="0.15">
      <c r="B17" s="290" t="s">
        <v>25</v>
      </c>
      <c r="L17" s="29"/>
      <c r="M17" s="29"/>
      <c r="N17" s="8"/>
      <c r="O17" s="8"/>
      <c r="P17" s="8"/>
      <c r="Q17" s="8"/>
      <c r="R17" s="8"/>
      <c r="S17" s="8"/>
      <c r="T17" s="8"/>
      <c r="U17" s="8"/>
      <c r="V17" s="277"/>
      <c r="W17" s="35" t="s">
        <v>26</v>
      </c>
      <c r="X17" s="273">
        <v>7</v>
      </c>
      <c r="AA17" s="35" t="s">
        <v>26</v>
      </c>
      <c r="AB17" s="35" t="s">
        <v>27</v>
      </c>
      <c r="AC17" s="106"/>
    </row>
    <row r="18" spans="2:29" ht="21" customHeight="1" x14ac:dyDescent="0.15">
      <c r="B18" s="291"/>
      <c r="I18" s="10"/>
      <c r="J18" s="10"/>
      <c r="L18" s="29"/>
      <c r="M18" s="29"/>
      <c r="N18" s="8"/>
      <c r="O18" s="8"/>
      <c r="P18" s="8"/>
      <c r="Q18" s="8"/>
      <c r="R18" s="8"/>
      <c r="S18" s="8"/>
      <c r="T18" s="8"/>
      <c r="U18" s="8"/>
      <c r="V18" s="277"/>
      <c r="W18" s="35" t="s">
        <v>28</v>
      </c>
      <c r="X18" s="273">
        <v>8</v>
      </c>
      <c r="AA18" s="35" t="s">
        <v>28</v>
      </c>
      <c r="AB18" s="35" t="s">
        <v>29</v>
      </c>
      <c r="AC18" s="106"/>
    </row>
    <row r="19" spans="2:29" ht="40.5" customHeight="1" x14ac:dyDescent="0.15">
      <c r="B19" s="292"/>
      <c r="I19" s="10"/>
      <c r="J19" s="10"/>
      <c r="L19" s="29"/>
      <c r="M19" s="29"/>
      <c r="N19" s="8"/>
      <c r="O19" s="8"/>
      <c r="P19" s="8"/>
      <c r="Q19" s="8"/>
      <c r="R19" s="8"/>
      <c r="S19" s="8"/>
      <c r="T19" s="8"/>
      <c r="U19" s="8"/>
      <c r="V19" s="277"/>
      <c r="W19" s="35" t="s">
        <v>30</v>
      </c>
      <c r="X19" s="273">
        <v>9</v>
      </c>
      <c r="AA19" s="35" t="s">
        <v>30</v>
      </c>
      <c r="AB19" s="35" t="s">
        <v>31</v>
      </c>
      <c r="AC19" s="106"/>
    </row>
    <row r="20" spans="2:29" ht="21" customHeight="1" x14ac:dyDescent="0.15">
      <c r="I20" s="10"/>
      <c r="J20" s="10"/>
      <c r="L20" s="29"/>
      <c r="M20" s="29"/>
      <c r="N20" s="8"/>
      <c r="O20" s="8"/>
      <c r="P20" s="8"/>
      <c r="Q20" s="8"/>
      <c r="R20" s="8"/>
      <c r="S20" s="8"/>
      <c r="T20" s="8"/>
      <c r="U20" s="8"/>
      <c r="V20" s="277"/>
      <c r="W20" s="35" t="s">
        <v>32</v>
      </c>
      <c r="X20" s="273">
        <v>10</v>
      </c>
      <c r="AA20" s="35" t="s">
        <v>32</v>
      </c>
      <c r="AB20" s="35" t="s">
        <v>33</v>
      </c>
      <c r="AC20" s="106"/>
    </row>
    <row r="21" spans="2:29" ht="21" customHeight="1" x14ac:dyDescent="0.15">
      <c r="I21" s="10"/>
      <c r="J21" s="10"/>
      <c r="N21" s="8"/>
      <c r="O21" s="8"/>
      <c r="P21" s="8"/>
      <c r="Q21" s="8"/>
      <c r="R21" s="8"/>
      <c r="S21" s="8"/>
      <c r="T21" s="8"/>
      <c r="U21" s="8"/>
      <c r="V21" s="277"/>
      <c r="W21" s="35" t="s">
        <v>34</v>
      </c>
      <c r="X21" s="273">
        <v>11</v>
      </c>
      <c r="AA21" s="35" t="s">
        <v>34</v>
      </c>
      <c r="AB21" s="35" t="s">
        <v>35</v>
      </c>
      <c r="AC21" s="106"/>
    </row>
    <row r="22" spans="2:29" ht="21" customHeight="1" x14ac:dyDescent="0.15">
      <c r="I22" s="10"/>
      <c r="J22" s="10"/>
      <c r="N22" s="8"/>
      <c r="O22" s="8"/>
      <c r="P22" s="8"/>
      <c r="Q22" s="8"/>
      <c r="R22" s="8"/>
      <c r="S22" s="8"/>
      <c r="T22" s="8"/>
      <c r="U22" s="8"/>
      <c r="V22" s="277"/>
      <c r="W22" s="35" t="s">
        <v>36</v>
      </c>
      <c r="X22" s="273">
        <v>12</v>
      </c>
      <c r="AA22" s="35" t="s">
        <v>36</v>
      </c>
      <c r="AB22" s="35" t="s">
        <v>37</v>
      </c>
      <c r="AC22" s="106"/>
    </row>
    <row r="23" spans="2:29" ht="17.25" customHeight="1" x14ac:dyDescent="0.15">
      <c r="I23" s="10"/>
      <c r="J23" s="10"/>
      <c r="N23" s="8"/>
      <c r="O23" s="8"/>
      <c r="P23" s="8"/>
      <c r="Q23" s="8"/>
      <c r="R23" s="8"/>
      <c r="S23" s="8"/>
      <c r="T23" s="8"/>
      <c r="U23" s="8"/>
      <c r="V23" s="277"/>
      <c r="W23" s="277"/>
      <c r="AA23" s="107"/>
      <c r="AB23" s="35" t="s">
        <v>38</v>
      </c>
      <c r="AC23" s="106"/>
    </row>
    <row r="24" spans="2:29" ht="18.75" customHeight="1" x14ac:dyDescent="0.15">
      <c r="I24" s="10"/>
      <c r="J24" s="10"/>
      <c r="N24" s="8"/>
      <c r="O24" s="8"/>
      <c r="P24" s="8"/>
      <c r="Q24" s="8"/>
      <c r="R24" s="8"/>
      <c r="S24" s="8"/>
      <c r="T24" s="8"/>
      <c r="U24" s="8"/>
      <c r="V24" s="277" t="s">
        <v>392</v>
      </c>
      <c r="W24" s="285">
        <v>101300</v>
      </c>
      <c r="X24" s="273" t="str">
        <f>IF(W24&lt;&gt;"",CONCATENATE("{""EstablecimientoCodigo"":""",W24,"""}"),"")</f>
        <v>{"EstablecimientoCodigo":"101300"}</v>
      </c>
      <c r="AA24" s="107"/>
      <c r="AB24" s="35" t="s">
        <v>39</v>
      </c>
      <c r="AC24" s="106"/>
    </row>
    <row r="25" spans="2:29" ht="18" customHeight="1" x14ac:dyDescent="0.2">
      <c r="I25" s="10"/>
      <c r="J25" s="10"/>
      <c r="N25" s="8"/>
      <c r="O25" s="8"/>
      <c r="P25" s="8"/>
      <c r="Q25" s="8"/>
      <c r="R25" s="8"/>
      <c r="S25" s="8"/>
      <c r="T25" s="8"/>
      <c r="U25" s="8"/>
      <c r="V25" s="277" t="s">
        <v>393</v>
      </c>
      <c r="W25" s="279" t="s">
        <v>394</v>
      </c>
      <c r="X25" s="273" t="str">
        <f>_xlfn.ENCODEURL(X24)</f>
        <v>%7B%22EstablecimientoCodigo%22%3A%22101300%22%7D</v>
      </c>
      <c r="AA25" s="107"/>
      <c r="AB25" s="35" t="s">
        <v>40</v>
      </c>
      <c r="AC25" s="106"/>
    </row>
    <row r="26" spans="2:29" ht="19.5" customHeight="1" x14ac:dyDescent="0.15">
      <c r="N26" s="8"/>
      <c r="O26" s="8"/>
      <c r="P26" s="8"/>
      <c r="Q26" s="8"/>
      <c r="R26" s="8"/>
      <c r="S26" s="8"/>
      <c r="T26" s="8"/>
      <c r="U26" s="8"/>
      <c r="V26" s="277" t="s">
        <v>395</v>
      </c>
      <c r="W26" s="278" t="str">
        <f>IF($W$24&lt;&gt;"",_xlfn.WEBSERVICE(CONCATENATE(W25,X25)),"")</f>
        <v>{"help": "https://datos.gob.cl/api/3/action/help_show?name=datastore_search", "success": true, "result": {"filters": {"EstablecimientoCodigo": "101300"}, "include_total": true, "limit": 1, "records_format": "objects", "resource_id": "2c44d782-3365-44e3-aefb-2c8b8363a1bc", "total_estimation_threshold": null, "records": [{"_id":4075,"EstablecimientoCodigo":"101300","EstablecimientoGlosa":"Centro de Salud Familiar Víctor Bertín Soto","EstablecimientoCodigoAntiguo":"01-300","EstablecimientoCodigoMadreAntiguo":null,"EstablecimientoCodigoMadreNuevo":null,"RegionCodigo":"15","RegionGlosa":"Región de Arica Parinacota","SeremiSaludCodigo_ServicioDeSaludCodigo":"1","SeremiSaludGlosa_ServicioDeSaludGlosa":"Servicio de Salud Arica y Parinacota","TipoPertenenciaEstabGlosa":"Perteneciente al Sistema Nacional de Servicios de Salud","TipoEstablecimientoGlosa":"Centro de Salud Familiar (CESFAM)","AmbitoFuncionamiento":"Establecimiento de Salud","Certificacion":"Centro de Salud Familiar","DependenciaAdministrativa":"Municipal","NivelAtencionEstabglosa":"Primario","ComunaCodigo":"15101","ComunaGlosa":"Arica","TipoViaGlosa":"Calle","Numero":"1635","NombreVia":"Belén","TelefonoMovil_TelefonoFijo":"800500103","FechaInicioFuncionamientoEstab":null,"TieneServicioUrgencia":"NO","TipoUrgencia":"No Aplica","ClasificacionTipoSapu":"No Aplica","Latitud":"-18.47684","Longitud":"-70.29603","TipoSistemaSaludGlosa":"Público","EstadoFuncionamiento":"Vigente en Operación Habitual","NivelComplejidadEstabGlosa":"Baja Complejidad","TipoAtencionEstabGlosa":"Atención Abierta-Ambulatoria","FechaIncorporacion":null}], "fields": [{"id": "_id", "type": "int"}, {"id": "EstablecimientoCodigo", "type": "text"}, {"id": "EstablecimientoGlosa", "type": "text"}, {"id": "EstablecimientoCodigoAntiguo", "type": "text"}, {"id": "EstablecimientoCodigoMadreAntiguo", "type": "text"}, {"id": "EstablecimientoCodigoMadreNuevo", "type": "text"}, {"id": "RegionCodigo", "type": "text"}, {"id": "RegionGlosa", "type": "text"}, {"id": "SeremiSaludCodigo_ServicioDeSaludCodigo", "type": "text"}, {"id": "SeremiSaludGlosa_ServicioDeSaludGlosa", "type": "text"}, {"id": "TipoPertenenciaEstabGlosa", "type": "text"}, {"id": "TipoEstablecimientoGlosa", "type": "text"}, {"id": "AmbitoFuncionamiento", "type": "text"}, {"id": "Certificacion", "type": "text"}, {"id": "DependenciaAdministrativa", "type": "text"}, {"id": "NivelAtencionEstabglosa", "type": "text"}, {"id": "ComunaCodigo", "type": "text"}, {"id": "ComunaGlosa", "type": "text"}, {"id": "TipoViaGlosa", "type": "text"}, {"id": "Numero", "type": "text"}, {"id": "NombreVia", "type": "text"}, {"id": "TelefonoMovil_TelefonoFijo", "type": "text"}, {"id": "FechaInicioFuncionamientoEstab", "type": "text"}, {"id": "TieneServicioUrgencia", "type": "text"}, {"id": "TipoUrgencia", "type": "text"}, {"id": "ClasificacionTipoSapu", "type": "text"}, {"id": "Latitud", "type": "text"}, {"id": "Longitud", "type": "text"}, {"id": "TipoSistemaSaludGlosa", "type": "text"}, {"id": "EstadoFuncionamiento", "type": "text"}, {"id": "NivelComplejidadEstabGlosa", "type": "text"}, {"id": "TipoAtencionEstabGlosa", "type": "text"}, {"id": "FechaIncorporacion", "type": "text"}], "_links": {"start": "/api/3/action/datastore_search?resource_id=2c44d782-3365-44e3-aefb-2c8b8363a1bc&amp;limit=1&amp;filters=%7B%22EstablecimientoCodigo%22%3A%22101300%22%7D", "next": "/api/3/action/datastore_search?resource_id=2c44d782-3365-44e3-aefb-2c8b8363a1bc&amp;limit=1&amp;filters=%7B%22EstablecimientoCodigo%22%3A%22101300%22%7D&amp;offset=1"}, "total": 1, "total_was_estimated": false}}</v>
      </c>
      <c r="AA26" s="107"/>
      <c r="AB26" s="35" t="s">
        <v>41</v>
      </c>
      <c r="AC26" s="106"/>
    </row>
    <row r="27" spans="2:29" ht="19.5" customHeight="1" x14ac:dyDescent="0.15">
      <c r="N27" s="8"/>
      <c r="O27" s="8"/>
      <c r="P27" s="8"/>
      <c r="Q27" s="8"/>
      <c r="R27" s="8"/>
      <c r="S27" s="8"/>
      <c r="T27" s="8"/>
      <c r="U27" s="8"/>
      <c r="V27" s="277" t="s">
        <v>396</v>
      </c>
      <c r="W27" s="278" t="str">
        <f>IFERROR(IF($W$26&lt;&gt;"",MID($W$26,FIND("""total"":",$W$26)+9,1),"0"),"0")</f>
        <v>1</v>
      </c>
      <c r="AA27" s="107"/>
      <c r="AB27" s="35" t="s">
        <v>42</v>
      </c>
      <c r="AC27" s="106"/>
    </row>
    <row r="28" spans="2:29" ht="18.75" customHeight="1" x14ac:dyDescent="0.15">
      <c r="N28" s="8"/>
      <c r="O28" s="8"/>
      <c r="P28" s="8"/>
      <c r="Q28" s="8"/>
      <c r="R28" s="8"/>
      <c r="S28" s="8"/>
      <c r="T28" s="8"/>
      <c r="U28" s="8"/>
      <c r="V28" s="277" t="s">
        <v>397</v>
      </c>
      <c r="W28" s="278" t="str">
        <f>IF(AND($W$26&lt;&gt;"",$W$27="1"),MID($W$26,FIND("EstablecimientoGlosa",$W$26)+23,(FIND("EstablecimientoCodigoAntiguo",$W$26)-3)-(FIND("EstablecimientoGlosa",$W$26)+23)),"")</f>
        <v>Centro de Salud Familiar Víctor Bertín Soto</v>
      </c>
      <c r="AA28" s="107"/>
      <c r="AB28" s="35" t="s">
        <v>43</v>
      </c>
      <c r="AC28" s="106"/>
    </row>
    <row r="29" spans="2:29" ht="18.75" customHeight="1" x14ac:dyDescent="0.15">
      <c r="N29" s="8"/>
      <c r="O29" s="8"/>
      <c r="P29" s="8"/>
      <c r="Q29" s="8"/>
      <c r="R29" s="8"/>
      <c r="S29" s="8"/>
      <c r="T29" s="8"/>
      <c r="U29" s="8"/>
      <c r="V29" s="277" t="s">
        <v>398</v>
      </c>
      <c r="W29" s="278" t="str">
        <f>IF(AND($W$26&lt;&gt;"",$W$27="1"),MID($W$26,FIND("ComunaCodigo",$W$26)+15,(FIND("ComunaGlosa",$W$26)-3)-(FIND("ComunaCodigo",$W$26)+15)),"")</f>
        <v>15101</v>
      </c>
      <c r="AA29" s="107"/>
      <c r="AB29" s="35" t="s">
        <v>44</v>
      </c>
      <c r="AC29" s="106"/>
    </row>
    <row r="30" spans="2:29" ht="18.75" customHeight="1" x14ac:dyDescent="0.2">
      <c r="N30" s="8"/>
      <c r="O30" s="8"/>
      <c r="P30" s="8"/>
      <c r="Q30" s="8"/>
      <c r="R30" s="8"/>
      <c r="S30" s="8"/>
      <c r="T30" s="8"/>
      <c r="U30" s="8"/>
      <c r="V30" s="277" t="s">
        <v>399</v>
      </c>
      <c r="W30" s="278" t="str">
        <f>IF(AND($W$26&lt;&gt;"",$W$27="1"),MID($W$26,FIND("ComunaGlosa",$W$26)+14,(FIND("TipoVia",$W$26)-3)-(FIND("ComunaGlosa",$W$26)+14)),"")</f>
        <v>Arica</v>
      </c>
      <c r="AA30"/>
      <c r="AB30" s="35" t="s">
        <v>45</v>
      </c>
      <c r="AC30" s="108"/>
    </row>
    <row r="31" spans="2:29" ht="12" customHeight="1" x14ac:dyDescent="0.2">
      <c r="N31" s="8"/>
      <c r="O31" s="8"/>
      <c r="P31" s="8"/>
      <c r="Q31" s="8"/>
      <c r="R31" s="8"/>
      <c r="S31" s="8"/>
      <c r="T31" s="8"/>
      <c r="U31" s="8"/>
      <c r="V31" s="277" t="s">
        <v>400</v>
      </c>
      <c r="W31" s="277"/>
      <c r="AA31"/>
      <c r="AB31" s="35" t="s">
        <v>46</v>
      </c>
      <c r="AC31" s="108"/>
    </row>
    <row r="32" spans="2:29" ht="12" customHeight="1" x14ac:dyDescent="0.2">
      <c r="N32" s="8"/>
      <c r="O32" s="8"/>
      <c r="P32" s="8"/>
      <c r="Q32" s="8"/>
      <c r="R32" s="8"/>
      <c r="S32" s="8"/>
      <c r="T32" s="8"/>
      <c r="U32" s="8"/>
      <c r="V32" s="277"/>
      <c r="W32" s="277"/>
      <c r="AA32"/>
      <c r="AB32" s="35" t="s">
        <v>47</v>
      </c>
      <c r="AC32" s="108"/>
    </row>
    <row r="33" spans="14:29" ht="12" customHeight="1" x14ac:dyDescent="0.2">
      <c r="N33" s="8"/>
      <c r="O33" s="8"/>
      <c r="P33" s="8"/>
      <c r="Q33" s="8"/>
      <c r="R33" s="8"/>
      <c r="S33" s="8"/>
      <c r="T33" s="8"/>
      <c r="U33" s="8"/>
      <c r="V33" s="109" t="str">
        <f>IF($W$29&lt;&gt; "",IF(LEN($W$29)&gt;4,LEFT($W$29,1),"0"),"")</f>
        <v>1</v>
      </c>
      <c r="W33" s="109" t="str">
        <f>IF($W$29&lt;&gt;"",LEFT(RIGHT($W$29,4),1),"")</f>
        <v>5</v>
      </c>
      <c r="X33" s="109" t="str">
        <f>IF($W$29&lt;&gt;"",LEFT(RIGHT($W$29,3),1),"")</f>
        <v>1</v>
      </c>
      <c r="Y33" s="109" t="str">
        <f>IF($W$29&lt;&gt;"",LEFT(RIGHT($W$29,2),1),"")</f>
        <v>0</v>
      </c>
      <c r="Z33" s="109" t="str">
        <f>IF($W$29&lt;&gt;"",RIGHT($W$29,1),"")</f>
        <v>1</v>
      </c>
      <c r="AA33"/>
      <c r="AB33" s="35" t="s">
        <v>48</v>
      </c>
      <c r="AC33" s="108"/>
    </row>
    <row r="34" spans="14:29" ht="12" customHeight="1" x14ac:dyDescent="0.2">
      <c r="N34" s="8"/>
      <c r="O34" s="8"/>
      <c r="P34" s="8"/>
      <c r="Q34" s="8"/>
      <c r="R34" s="8"/>
      <c r="S34" s="8"/>
      <c r="T34" s="8"/>
      <c r="U34" s="8"/>
      <c r="AA34"/>
      <c r="AB34" s="35" t="s">
        <v>49</v>
      </c>
      <c r="AC34" s="108"/>
    </row>
    <row r="35" spans="14:29" ht="12" customHeight="1" x14ac:dyDescent="0.15">
      <c r="N35" s="8"/>
      <c r="O35" s="8"/>
      <c r="P35" s="8"/>
      <c r="Q35" s="8"/>
      <c r="R35" s="8"/>
      <c r="S35" s="8"/>
      <c r="T35" s="8"/>
      <c r="U35" s="8"/>
      <c r="AA35" s="109"/>
      <c r="AB35" s="35" t="s">
        <v>50</v>
      </c>
      <c r="AC35" s="105"/>
    </row>
    <row r="36" spans="14:29" ht="12" customHeight="1" x14ac:dyDescent="0.15">
      <c r="N36" s="8"/>
      <c r="O36" s="8"/>
      <c r="P36" s="8"/>
      <c r="Q36" s="8"/>
      <c r="R36" s="8"/>
      <c r="S36" s="8"/>
      <c r="T36" s="8"/>
      <c r="U36" s="8"/>
      <c r="AA36" s="109"/>
      <c r="AB36" s="35" t="s">
        <v>51</v>
      </c>
      <c r="AC36" s="105"/>
    </row>
    <row r="37" spans="14:29" ht="12" customHeight="1" x14ac:dyDescent="0.15">
      <c r="N37" s="8"/>
      <c r="O37" s="8"/>
      <c r="P37" s="8"/>
      <c r="Q37" s="8"/>
      <c r="R37" s="8"/>
      <c r="S37" s="8"/>
      <c r="T37" s="8"/>
      <c r="U37" s="8"/>
      <c r="AA37" s="109"/>
      <c r="AB37" s="35" t="s">
        <v>52</v>
      </c>
      <c r="AC37" s="105"/>
    </row>
    <row r="38" spans="14:29" ht="12" customHeight="1" x14ac:dyDescent="0.15">
      <c r="AA38" s="109"/>
      <c r="AB38" s="35" t="s">
        <v>53</v>
      </c>
      <c r="AC38" s="105"/>
    </row>
    <row r="39" spans="14:29" ht="12" customHeight="1" x14ac:dyDescent="0.15">
      <c r="AA39" s="109"/>
      <c r="AB39" s="35" t="s">
        <v>54</v>
      </c>
      <c r="AC39" s="109"/>
    </row>
    <row r="40" spans="14:29" ht="12" customHeight="1" x14ac:dyDescent="0.15">
      <c r="AA40" s="109"/>
      <c r="AB40" s="35" t="s">
        <v>55</v>
      </c>
      <c r="AC40" s="109"/>
    </row>
    <row r="41" spans="14:29" ht="12" customHeight="1" x14ac:dyDescent="0.15">
      <c r="AA41" s="109"/>
      <c r="AB41" s="35" t="s">
        <v>56</v>
      </c>
      <c r="AC41" s="109"/>
    </row>
    <row r="42" spans="14:29" ht="12" customHeight="1" x14ac:dyDescent="0.15">
      <c r="AA42" s="109"/>
      <c r="AB42" s="35" t="s">
        <v>57</v>
      </c>
      <c r="AC42" s="109"/>
    </row>
    <row r="43" spans="14:29" ht="12" customHeight="1" x14ac:dyDescent="0.15">
      <c r="AA43" s="109"/>
      <c r="AB43" s="35"/>
      <c r="AC43" s="109"/>
    </row>
  </sheetData>
  <sheetProtection algorithmName="SHA-512" hashValue="DoXoEyuPLf3tMckPqp7d8zYu4JKKAlW/GXIOisuegXMEaaILgaxnUujoeT45EX2ezpXlcBua3NOfKFpOAO9jbQ==" saltValue="87mArAjyWpqx87t+Mvt0Zg==" spinCount="100000" sheet="1" objects="1" scenarios="1"/>
  <customSheetViews>
    <customSheetView guid="{BEFC15B6-B1B6-4991-889C-1D838D99FFD7}" scale="80" showGridLines="0" hiddenColumns="1">
      <selection activeCell="I13" sqref="I13"/>
      <pageMargins left="0" right="0" top="0" bottom="0" header="0" footer="0"/>
      <pageSetup paperSize="9" orientation="portrait" r:id="rId1"/>
      <headerFooter alignWithMargins="0"/>
    </customSheetView>
  </customSheetViews>
  <mergeCells count="7">
    <mergeCell ref="I2:N2"/>
    <mergeCell ref="I3:N3"/>
    <mergeCell ref="A14:B14"/>
    <mergeCell ref="B17:B19"/>
    <mergeCell ref="A1:B1"/>
    <mergeCell ref="C1:G1"/>
    <mergeCell ref="A9:B9"/>
  </mergeCells>
  <phoneticPr fontId="13" type="noConversion"/>
  <dataValidations xWindow="677" yWindow="284" count="14">
    <dataValidation type="whole" allowBlank="1" showInputMessage="1" showErrorMessage="1" promptTitle="DIGITO ESTABLECIMIENTO:" prompt="Tercer: Entre 0 y 9" sqref="H1" xr:uid="{00000000-0002-0000-0000-000003000000}">
      <formula1>0</formula1>
      <formula2>9</formula2>
    </dataValidation>
    <dataValidation type="whole" allowBlank="1" showInputMessage="1" showErrorMessage="1" promptTitle="CÓDIGO ESTABLECIMIENTO/ESTRATEGI" prompt="Primer: Entre 1 y 9" sqref="C3" xr:uid="{00000000-0002-0000-0000-000007000000}">
      <formula1>1</formula1>
      <formula2>9</formula2>
    </dataValidation>
    <dataValidation type="whole" allowBlank="1" showInputMessage="1" showErrorMessage="1" promptTitle="CÓDIGO ESTABLECIMIENTO/ESTRATEGI" prompt="Segundo: Entre 0 y 9" sqref="D3" xr:uid="{00000000-0002-0000-0000-000008000000}">
      <formula1>0</formula1>
      <formula2>9</formula2>
    </dataValidation>
    <dataValidation type="whole" allowBlank="1" showInputMessage="1" showErrorMessage="1" promptTitle="CÓDIGO ESTABLECIMIENTO/ESTRATEGI" prompt="Tercer: Entre 0 y 9" sqref="E3" xr:uid="{00000000-0002-0000-0000-000009000000}">
      <formula1>0</formula1>
      <formula2>9</formula2>
    </dataValidation>
    <dataValidation type="whole" allowBlank="1" showInputMessage="1" showErrorMessage="1" promptTitle="CÓDIGO ESTABLECIMIENTO/ESTRATEGI" prompt="Cuarto: Entre 0 y 9" sqref="F3" xr:uid="{00000000-0002-0000-0000-00000A000000}">
      <formula1>0</formula1>
      <formula2>9</formula2>
    </dataValidation>
    <dataValidation type="whole" allowBlank="1" showInputMessage="1" showErrorMessage="1" promptTitle="CÓDIGO ESTABLECIMIENTO/ESTRATEGI" prompt="Quinto: Entre 0 y 9" sqref="G3" xr:uid="{00000000-0002-0000-0000-00000B000000}">
      <formula1>0</formula1>
      <formula2>9</formula2>
    </dataValidation>
    <dataValidation type="whole" allowBlank="1" showInputMessage="1" showErrorMessage="1" promptTitle="CÓDIGO ESTABLECIMIENTO/ESTRATEGI" prompt="Sexto: Entre 0 y 9" sqref="H3" xr:uid="{00000000-0002-0000-0000-00000C000000}">
      <formula1>0</formula1>
      <formula2>9</formula2>
    </dataValidation>
    <dataValidation type="whole" allowBlank="1" showInputMessage="1" showErrorMessage="1" promptTitle="DÍGITO REGIÓN:" prompt="Primer: Entre 0 y 1" sqref="C2" xr:uid="{00000000-0002-0000-0000-00000D000000}">
      <formula1>0</formula1>
      <formula2>1</formula2>
    </dataValidation>
    <dataValidation type="whole" allowBlank="1" showInputMessage="1" showErrorMessage="1" promptTitle="DÍGITO COMUNA:" prompt="Primer: Entre 1 y 7" sqref="E2" xr:uid="{00000000-0002-0000-0000-00000E000000}">
      <formula1>1</formula1>
      <formula2>7</formula2>
    </dataValidation>
    <dataValidation type="whole" allowBlank="1" showInputMessage="1" showErrorMessage="1" promptTitle="DÍGITO REGIÓN:" prompt="Segundo: Entre 0 y 9" sqref="D2" xr:uid="{00000000-0002-0000-0000-00000F000000}">
      <formula1>0</formula1>
      <formula2>9</formula2>
    </dataValidation>
    <dataValidation type="whole" allowBlank="1" showInputMessage="1" showErrorMessage="1" promptTitle="DÍGITO COMUNA:" prompt="Segundo: Entre 0 y 9" sqref="F2" xr:uid="{00000000-0002-0000-0000-000010000000}">
      <formula1>0</formula1>
      <formula2>9</formula2>
    </dataValidation>
    <dataValidation type="whole" allowBlank="1" showInputMessage="1" showErrorMessage="1" promptTitle="DÍGITO COMUNA:" prompt="Tercer: Entre 0 y 9" sqref="G2" xr:uid="{00000000-0002-0000-0000-000011000000}">
      <formula1>0</formula1>
      <formula2>9</formula2>
    </dataValidation>
    <dataValidation type="list" allowBlank="1" showInputMessage="1" showErrorMessage="1" sqref="B6" xr:uid="{32C525D8-A0F8-47D8-87A6-2D613060185E}">
      <formula1>$W$11:$W$22</formula1>
    </dataValidation>
    <dataValidation type="whole" allowBlank="1" showInputMessage="1" showErrorMessage="1" errorTitle="Número Inválido" error="Sólo se permite ingresar un dígito entre 0 y 9." sqref="C4:H5" xr:uid="{7F421B59-05CF-4AA2-9212-716BD5E3AD8E}">
      <formula1>0</formula1>
      <formula2>9</formula2>
    </dataValidation>
  </dataValidations>
  <hyperlinks>
    <hyperlink ref="W25" r:id="rId2" xr:uid="{47B7F138-0947-45F9-8054-7809DB291079}"/>
  </hyperlinks>
  <pageMargins left="0.75" right="0.75" top="1" bottom="1" header="0" footer="0"/>
  <pageSetup paperSize="9" orientation="portrait" r:id="rId3"/>
  <headerFooter alignWithMargins="0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6" name="Button 1">
              <controlPr defaultSize="0" print="0" autoFill="0" autoPict="0" macro="[0]!ActualizaDatosEstablecimiento">
                <anchor moveWithCells="1" sizeWithCells="1">
                  <from>
                    <xdr:col>2</xdr:col>
                    <xdr:colOff>19050</xdr:colOff>
                    <xdr:row>3</xdr:row>
                    <xdr:rowOff>47625</xdr:rowOff>
                  </from>
                  <to>
                    <xdr:col>8</xdr:col>
                    <xdr:colOff>0</xdr:colOff>
                    <xdr:row>4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V96"/>
  <sheetViews>
    <sheetView showGridLines="0" zoomScaleNormal="100" workbookViewId="0"/>
  </sheetViews>
  <sheetFormatPr baseColWidth="10" defaultColWidth="11.42578125" defaultRowHeight="12.75" x14ac:dyDescent="0.2"/>
  <cols>
    <col min="1" max="1" width="36.42578125" style="48" customWidth="1"/>
    <col min="2" max="2" width="45.140625" style="48" customWidth="1"/>
    <col min="3" max="3" width="22.5703125" style="48" customWidth="1"/>
    <col min="4" max="4" width="17.7109375" style="48" customWidth="1"/>
    <col min="5" max="5" width="17.5703125" style="48" customWidth="1"/>
    <col min="6" max="6" width="18.28515625" style="48" customWidth="1"/>
    <col min="7" max="7" width="12" style="48" customWidth="1"/>
    <col min="8" max="8" width="13.7109375" style="48" customWidth="1"/>
    <col min="9" max="18" width="11.42578125" style="48"/>
    <col min="19" max="20" width="11.42578125" style="48" customWidth="1"/>
    <col min="21" max="21" width="11.42578125" style="48" hidden="1" customWidth="1"/>
    <col min="22" max="22" width="12" style="48" hidden="1" customWidth="1"/>
    <col min="23" max="23" width="11.85546875" style="48" customWidth="1"/>
    <col min="24" max="30" width="36" style="48" customWidth="1"/>
    <col min="31" max="16384" width="11.42578125" style="48"/>
  </cols>
  <sheetData>
    <row r="1" spans="1:6" x14ac:dyDescent="0.2">
      <c r="A1" s="49" t="s">
        <v>58</v>
      </c>
    </row>
    <row r="2" spans="1:6" x14ac:dyDescent="0.2">
      <c r="A2" s="49" t="str">
        <f>CONCATENATE("COMUNA: ",NOMBRE!B2,"  ","( ",NOMBRE!C2,NOMBRE!D2,NOMBRE!E2,NOMBRE!F2,NOMBRE!G2," )")</f>
        <v>COMUNA:   (  )</v>
      </c>
    </row>
    <row r="3" spans="1:6" x14ac:dyDescent="0.2">
      <c r="A3" s="49" t="str">
        <f>CONCATENATE("ESTABLECIMIENTO/ESTRATEGIA: ",NOMBRE!B3,"  ","( ",NOMBRE!C3,NOMBRE!D3,NOMBRE!E3,NOMBRE!F3,NOMBRE!G3,NOMBRE!H3," )")</f>
        <v>ESTABLECIMIENTO/ESTRATEGIA:   (  )</v>
      </c>
    </row>
    <row r="4" spans="1:6" x14ac:dyDescent="0.2">
      <c r="A4" s="49" t="str">
        <f>CONCATENATE("MES: ",NOMBRE!B6,"  ","( ",NOMBRE!C6,NOMBRE!D6," )")</f>
        <v>MES:   (  )</v>
      </c>
    </row>
    <row r="5" spans="1:6" x14ac:dyDescent="0.2">
      <c r="A5" s="49" t="str">
        <f>CONCATENATE("AÑO: ",NOMBRE!B7)</f>
        <v>AÑO: 2026</v>
      </c>
    </row>
    <row r="8" spans="1:6" ht="29.25" customHeight="1" x14ac:dyDescent="0.2">
      <c r="A8" s="327" t="s">
        <v>59</v>
      </c>
      <c r="B8" s="327"/>
      <c r="C8" s="327"/>
      <c r="D8" s="327"/>
      <c r="E8" s="327"/>
      <c r="F8" s="327"/>
    </row>
    <row r="9" spans="1:6" s="142" customFormat="1" ht="28.5" customHeight="1" x14ac:dyDescent="0.2">
      <c r="A9" s="327"/>
      <c r="B9" s="327"/>
      <c r="C9" s="327"/>
      <c r="D9" s="327"/>
      <c r="E9" s="327"/>
      <c r="F9" s="327"/>
    </row>
    <row r="10" spans="1:6" ht="26.25" customHeight="1" x14ac:dyDescent="0.2">
      <c r="A10" s="333" t="s">
        <v>60</v>
      </c>
      <c r="B10" s="333"/>
      <c r="C10" s="333"/>
    </row>
    <row r="11" spans="1:6" ht="12.75" customHeight="1" x14ac:dyDescent="0.2">
      <c r="A11" s="334" t="s">
        <v>61</v>
      </c>
      <c r="B11" s="335"/>
      <c r="C11" s="336"/>
      <c r="D11" s="328" t="s">
        <v>62</v>
      </c>
      <c r="E11" s="328" t="s">
        <v>63</v>
      </c>
      <c r="F11" s="300" t="s">
        <v>64</v>
      </c>
    </row>
    <row r="12" spans="1:6" ht="21.75" customHeight="1" x14ac:dyDescent="0.2">
      <c r="A12" s="337"/>
      <c r="B12" s="338"/>
      <c r="C12" s="339"/>
      <c r="D12" s="330"/>
      <c r="E12" s="330" t="s">
        <v>65</v>
      </c>
      <c r="F12" s="301" t="s">
        <v>65</v>
      </c>
    </row>
    <row r="13" spans="1:6" ht="20.25" customHeight="1" x14ac:dyDescent="0.2">
      <c r="A13" s="42" t="s">
        <v>66</v>
      </c>
      <c r="B13" s="331"/>
      <c r="C13" s="332"/>
      <c r="D13" s="75">
        <f>SUM(E13:F13)</f>
        <v>0</v>
      </c>
      <c r="E13" s="76">
        <f>SUM(E14:E20)</f>
        <v>0</v>
      </c>
      <c r="F13" s="76">
        <f>SUM(F14:F20)</f>
        <v>0</v>
      </c>
    </row>
    <row r="14" spans="1:6" ht="17.25" customHeight="1" x14ac:dyDescent="0.2">
      <c r="A14" s="43" t="s">
        <v>67</v>
      </c>
      <c r="B14" s="340" t="s">
        <v>68</v>
      </c>
      <c r="C14" s="341"/>
      <c r="D14" s="77">
        <f>SUM(E14:F14)</f>
        <v>0</v>
      </c>
      <c r="E14" s="77">
        <f>BM18A!D20</f>
        <v>0</v>
      </c>
      <c r="F14" s="77">
        <f>BM18A!E20</f>
        <v>0</v>
      </c>
    </row>
    <row r="15" spans="1:6" ht="17.25" customHeight="1" x14ac:dyDescent="0.2">
      <c r="A15" s="44" t="s">
        <v>69</v>
      </c>
      <c r="B15" s="314" t="s">
        <v>70</v>
      </c>
      <c r="C15" s="315"/>
      <c r="D15" s="77">
        <f t="shared" ref="D15:D18" si="0">SUM(E15:F15)</f>
        <v>0</v>
      </c>
      <c r="E15" s="77">
        <f>BM18A!D43</f>
        <v>0</v>
      </c>
      <c r="F15" s="77">
        <f>BM18A!E43</f>
        <v>0</v>
      </c>
    </row>
    <row r="16" spans="1:6" ht="17.25" customHeight="1" x14ac:dyDescent="0.2">
      <c r="A16" s="44" t="s">
        <v>71</v>
      </c>
      <c r="B16" s="314" t="s">
        <v>72</v>
      </c>
      <c r="C16" s="315"/>
      <c r="D16" s="77">
        <f t="shared" si="0"/>
        <v>0</v>
      </c>
      <c r="E16" s="77">
        <f>BM18A!D49</f>
        <v>0</v>
      </c>
      <c r="F16" s="77">
        <f>BM18A!E49</f>
        <v>0</v>
      </c>
    </row>
    <row r="17" spans="1:6" ht="17.25" customHeight="1" x14ac:dyDescent="0.2">
      <c r="A17" s="44" t="s">
        <v>73</v>
      </c>
      <c r="B17" s="314" t="s">
        <v>74</v>
      </c>
      <c r="C17" s="315"/>
      <c r="D17" s="77">
        <f t="shared" si="0"/>
        <v>0</v>
      </c>
      <c r="E17" s="77">
        <f>BM18A!D54</f>
        <v>0</v>
      </c>
      <c r="F17" s="77">
        <f>BM18A!E54</f>
        <v>0</v>
      </c>
    </row>
    <row r="18" spans="1:6" ht="17.25" customHeight="1" x14ac:dyDescent="0.2">
      <c r="A18" s="45" t="s">
        <v>75</v>
      </c>
      <c r="B18" s="314" t="s">
        <v>76</v>
      </c>
      <c r="C18" s="315"/>
      <c r="D18" s="77">
        <f t="shared" si="0"/>
        <v>0</v>
      </c>
      <c r="E18" s="77">
        <f>BM18A!D73</f>
        <v>0</v>
      </c>
      <c r="F18" s="77">
        <f>BM18A!E73</f>
        <v>0</v>
      </c>
    </row>
    <row r="19" spans="1:6" ht="17.25" customHeight="1" x14ac:dyDescent="0.2">
      <c r="A19" s="46" t="s">
        <v>77</v>
      </c>
      <c r="B19" s="312" t="s">
        <v>78</v>
      </c>
      <c r="C19" s="313"/>
      <c r="D19" s="77">
        <f t="shared" ref="D19:D20" si="1">SUM(E19:F19)</f>
        <v>0</v>
      </c>
      <c r="E19" s="77">
        <f>BM18A!D78</f>
        <v>0</v>
      </c>
      <c r="F19" s="77">
        <f>BM18A!E78</f>
        <v>0</v>
      </c>
    </row>
    <row r="20" spans="1:6" ht="17.25" customHeight="1" x14ac:dyDescent="0.2">
      <c r="A20" s="47" t="s">
        <v>79</v>
      </c>
      <c r="B20" s="318" t="s">
        <v>80</v>
      </c>
      <c r="C20" s="319"/>
      <c r="D20" s="77">
        <f t="shared" si="1"/>
        <v>0</v>
      </c>
      <c r="E20" s="77">
        <f>BM18A!D88</f>
        <v>0</v>
      </c>
      <c r="F20" s="77">
        <f>BM18A!E88</f>
        <v>0</v>
      </c>
    </row>
    <row r="21" spans="1:6" ht="17.25" customHeight="1" x14ac:dyDescent="0.2">
      <c r="A21" s="42" t="s">
        <v>81</v>
      </c>
      <c r="B21" s="331"/>
      <c r="C21" s="332"/>
      <c r="D21" s="76">
        <f>SUM(E21:F21)</f>
        <v>0</v>
      </c>
      <c r="E21" s="76">
        <f>SUM(E22+E23)</f>
        <v>0</v>
      </c>
      <c r="F21" s="76">
        <f>SUM(F22+F23)</f>
        <v>0</v>
      </c>
    </row>
    <row r="22" spans="1:6" ht="17.25" customHeight="1" x14ac:dyDescent="0.2">
      <c r="A22" s="95" t="s">
        <v>82</v>
      </c>
      <c r="B22" s="320" t="s">
        <v>83</v>
      </c>
      <c r="C22" s="321"/>
      <c r="D22" s="78">
        <f>SUM(E22:F22)</f>
        <v>0</v>
      </c>
      <c r="E22" s="77">
        <f>SUM(BM18A!D92:D113)</f>
        <v>0</v>
      </c>
      <c r="F22" s="77">
        <f>SUM(BM18A!E92:E113)</f>
        <v>0</v>
      </c>
    </row>
    <row r="23" spans="1:6" ht="17.25" customHeight="1" x14ac:dyDescent="0.2">
      <c r="A23" s="96"/>
      <c r="B23" s="322" t="s">
        <v>84</v>
      </c>
      <c r="C23" s="323"/>
      <c r="D23" s="79">
        <f t="shared" ref="D23" si="2">SUM(E23:F23)</f>
        <v>0</v>
      </c>
      <c r="E23" s="77">
        <f>SUM(BM18A!D114:D118)</f>
        <v>0</v>
      </c>
      <c r="F23" s="79">
        <f>SUM(BM18A!E114:E118)</f>
        <v>0</v>
      </c>
    </row>
    <row r="24" spans="1:6" ht="17.25" customHeight="1" x14ac:dyDescent="0.2">
      <c r="A24" s="328"/>
      <c r="B24" s="324" t="s">
        <v>85</v>
      </c>
      <c r="C24" s="173" t="s">
        <v>86</v>
      </c>
      <c r="D24" s="77">
        <f>SUM(F24)</f>
        <v>0</v>
      </c>
      <c r="E24" s="172"/>
      <c r="F24" s="98"/>
    </row>
    <row r="25" spans="1:6" ht="17.25" customHeight="1" x14ac:dyDescent="0.2">
      <c r="A25" s="329"/>
      <c r="B25" s="325"/>
      <c r="C25" s="131" t="s">
        <v>87</v>
      </c>
      <c r="D25" s="79">
        <f>SUM(F25)</f>
        <v>0</v>
      </c>
      <c r="E25" s="97"/>
      <c r="F25" s="92"/>
    </row>
    <row r="26" spans="1:6" ht="17.25" customHeight="1" x14ac:dyDescent="0.2">
      <c r="A26" s="329"/>
      <c r="B26" s="326" t="s">
        <v>88</v>
      </c>
      <c r="C26" s="130" t="s">
        <v>86</v>
      </c>
      <c r="D26" s="81">
        <f t="shared" ref="D26:D31" si="3">SUM(F26)</f>
        <v>0</v>
      </c>
      <c r="E26" s="93"/>
      <c r="F26" s="94"/>
    </row>
    <row r="27" spans="1:6" ht="17.25" customHeight="1" x14ac:dyDescent="0.2">
      <c r="A27" s="329"/>
      <c r="B27" s="325"/>
      <c r="C27" s="131" t="s">
        <v>87</v>
      </c>
      <c r="D27" s="79">
        <f t="shared" si="3"/>
        <v>0</v>
      </c>
      <c r="E27" s="91"/>
      <c r="F27" s="92"/>
    </row>
    <row r="28" spans="1:6" ht="17.25" customHeight="1" x14ac:dyDescent="0.2">
      <c r="A28" s="329"/>
      <c r="B28" s="326" t="s">
        <v>89</v>
      </c>
      <c r="C28" s="130" t="s">
        <v>86</v>
      </c>
      <c r="D28" s="81">
        <f t="shared" si="3"/>
        <v>0</v>
      </c>
      <c r="E28" s="93"/>
      <c r="F28" s="94"/>
    </row>
    <row r="29" spans="1:6" ht="17.25" customHeight="1" x14ac:dyDescent="0.2">
      <c r="A29" s="329"/>
      <c r="B29" s="325"/>
      <c r="C29" s="131" t="s">
        <v>87</v>
      </c>
      <c r="D29" s="79">
        <f t="shared" si="3"/>
        <v>0</v>
      </c>
      <c r="E29" s="91"/>
      <c r="F29" s="92"/>
    </row>
    <row r="30" spans="1:6" ht="17.25" customHeight="1" x14ac:dyDescent="0.2">
      <c r="A30" s="329"/>
      <c r="B30" s="326" t="s">
        <v>90</v>
      </c>
      <c r="C30" s="130" t="s">
        <v>86</v>
      </c>
      <c r="D30" s="81">
        <f t="shared" si="3"/>
        <v>0</v>
      </c>
      <c r="E30" s="93"/>
      <c r="F30" s="94"/>
    </row>
    <row r="31" spans="1:6" ht="17.25" customHeight="1" x14ac:dyDescent="0.2">
      <c r="A31" s="329"/>
      <c r="B31" s="325"/>
      <c r="C31" s="131" t="s">
        <v>87</v>
      </c>
      <c r="D31" s="79">
        <f t="shared" si="3"/>
        <v>0</v>
      </c>
      <c r="E31" s="91"/>
      <c r="F31" s="92"/>
    </row>
    <row r="32" spans="1:6" ht="17.25" customHeight="1" x14ac:dyDescent="0.2">
      <c r="A32" s="329"/>
      <c r="B32" s="316" t="s">
        <v>91</v>
      </c>
      <c r="C32" s="130" t="s">
        <v>86</v>
      </c>
      <c r="D32" s="81">
        <f>SUM(D24+D26+D28+D30)</f>
        <v>0</v>
      </c>
      <c r="E32" s="93"/>
      <c r="F32" s="93"/>
    </row>
    <row r="33" spans="1:6" ht="17.25" customHeight="1" x14ac:dyDescent="0.2">
      <c r="A33" s="329"/>
      <c r="B33" s="317"/>
      <c r="C33" s="131" t="s">
        <v>87</v>
      </c>
      <c r="D33" s="79">
        <f>SUM(D25+D27+D29+D31)</f>
        <v>0</v>
      </c>
      <c r="E33" s="91"/>
      <c r="F33" s="91"/>
    </row>
    <row r="34" spans="1:6" ht="17.25" customHeight="1" x14ac:dyDescent="0.2">
      <c r="A34" s="329"/>
      <c r="B34" s="326" t="s">
        <v>92</v>
      </c>
      <c r="C34" s="130" t="s">
        <v>86</v>
      </c>
      <c r="D34" s="81">
        <f>SUM(F34)</f>
        <v>0</v>
      </c>
      <c r="E34" s="93"/>
      <c r="F34" s="94"/>
    </row>
    <row r="35" spans="1:6" ht="17.25" customHeight="1" x14ac:dyDescent="0.2">
      <c r="A35" s="329"/>
      <c r="B35" s="325"/>
      <c r="C35" s="131" t="s">
        <v>87</v>
      </c>
      <c r="D35" s="80">
        <f>SUM(F35)</f>
        <v>0</v>
      </c>
      <c r="E35" s="91"/>
      <c r="F35" s="92"/>
    </row>
    <row r="36" spans="1:6" ht="17.25" customHeight="1" x14ac:dyDescent="0.2">
      <c r="A36" s="329"/>
      <c r="B36" s="326" t="s">
        <v>93</v>
      </c>
      <c r="C36" s="130" t="s">
        <v>86</v>
      </c>
      <c r="D36" s="81">
        <f>SUM(F36)</f>
        <v>0</v>
      </c>
      <c r="E36" s="143"/>
      <c r="F36" s="94"/>
    </row>
    <row r="37" spans="1:6" ht="17.25" customHeight="1" x14ac:dyDescent="0.2">
      <c r="A37" s="330"/>
      <c r="B37" s="325"/>
      <c r="C37" s="272" t="s">
        <v>87</v>
      </c>
      <c r="D37" s="271">
        <f>SUM(F37)</f>
        <v>0</v>
      </c>
      <c r="E37" s="271"/>
      <c r="F37" s="271"/>
    </row>
    <row r="38" spans="1:6" ht="19.5" customHeight="1" x14ac:dyDescent="0.2"/>
    <row r="39" spans="1:6" x14ac:dyDescent="0.2">
      <c r="A39" s="41" t="s">
        <v>367</v>
      </c>
      <c r="B39" s="11"/>
    </row>
    <row r="40" spans="1:6" ht="12.75" customHeight="1" x14ac:dyDescent="0.2">
      <c r="A40" s="300" t="s">
        <v>94</v>
      </c>
      <c r="B40" s="300" t="s">
        <v>62</v>
      </c>
      <c r="C40" s="328" t="s">
        <v>63</v>
      </c>
      <c r="D40" s="300" t="s">
        <v>64</v>
      </c>
    </row>
    <row r="41" spans="1:6" ht="25.5" customHeight="1" x14ac:dyDescent="0.2">
      <c r="A41" s="301"/>
      <c r="B41" s="302"/>
      <c r="C41" s="330" t="s">
        <v>65</v>
      </c>
      <c r="D41" s="301" t="s">
        <v>65</v>
      </c>
    </row>
    <row r="42" spans="1:6" ht="16.5" customHeight="1" x14ac:dyDescent="0.2">
      <c r="A42" s="89" t="s">
        <v>95</v>
      </c>
      <c r="B42" s="78">
        <f t="shared" ref="B42:B51" si="4">SUM(C42:D42)</f>
        <v>0</v>
      </c>
      <c r="C42" s="82">
        <f>BM18A!D128</f>
        <v>0</v>
      </c>
      <c r="D42" s="82">
        <f>BM18A!E128</f>
        <v>0</v>
      </c>
    </row>
    <row r="43" spans="1:6" ht="16.5" customHeight="1" x14ac:dyDescent="0.2">
      <c r="A43" s="89" t="s">
        <v>96</v>
      </c>
      <c r="B43" s="78">
        <f t="shared" si="4"/>
        <v>0</v>
      </c>
      <c r="C43" s="82">
        <f>BM18A!D158</f>
        <v>0</v>
      </c>
      <c r="D43" s="82">
        <f>BM18A!E158</f>
        <v>0</v>
      </c>
    </row>
    <row r="44" spans="1:6" ht="16.5" customHeight="1" x14ac:dyDescent="0.2">
      <c r="A44" s="89" t="s">
        <v>97</v>
      </c>
      <c r="B44" s="78">
        <f t="shared" si="4"/>
        <v>0</v>
      </c>
      <c r="C44" s="78">
        <f>BM18A!D131</f>
        <v>0</v>
      </c>
      <c r="D44" s="78">
        <f>BM18A!E131</f>
        <v>0</v>
      </c>
    </row>
    <row r="45" spans="1:6" ht="16.5" customHeight="1" x14ac:dyDescent="0.2">
      <c r="A45" s="89" t="s">
        <v>98</v>
      </c>
      <c r="B45" s="78">
        <f t="shared" si="4"/>
        <v>0</v>
      </c>
      <c r="C45" s="78">
        <f>SUM(BM18A!D132:D139)</f>
        <v>0</v>
      </c>
      <c r="D45" s="78">
        <f>SUM(BM18A!E132:E139)</f>
        <v>0</v>
      </c>
    </row>
    <row r="46" spans="1:6" ht="16.5" customHeight="1" x14ac:dyDescent="0.2">
      <c r="A46" s="89" t="s">
        <v>99</v>
      </c>
      <c r="B46" s="78">
        <f t="shared" si="4"/>
        <v>0</v>
      </c>
      <c r="C46" s="82">
        <f>BM18A!D148</f>
        <v>0</v>
      </c>
      <c r="D46" s="82">
        <f>BM18A!E148</f>
        <v>0</v>
      </c>
    </row>
    <row r="47" spans="1:6" ht="16.5" customHeight="1" x14ac:dyDescent="0.2">
      <c r="A47" s="89" t="s">
        <v>100</v>
      </c>
      <c r="B47" s="78">
        <f t="shared" si="4"/>
        <v>0</v>
      </c>
      <c r="C47" s="82">
        <f>BM18A!D164</f>
        <v>0</v>
      </c>
      <c r="D47" s="82">
        <f>BM18A!E164</f>
        <v>0</v>
      </c>
    </row>
    <row r="48" spans="1:6" ht="16.5" customHeight="1" x14ac:dyDescent="0.2">
      <c r="A48" s="89" t="s">
        <v>101</v>
      </c>
      <c r="B48" s="78">
        <f t="shared" si="4"/>
        <v>0</v>
      </c>
      <c r="C48" s="82">
        <f>BM18A!D169</f>
        <v>0</v>
      </c>
      <c r="D48" s="82">
        <f>BM18A!E169</f>
        <v>0</v>
      </c>
    </row>
    <row r="49" spans="1:4" ht="16.5" customHeight="1" x14ac:dyDescent="0.2">
      <c r="A49" s="89" t="s">
        <v>102</v>
      </c>
      <c r="B49" s="78">
        <f t="shared" si="4"/>
        <v>0</v>
      </c>
      <c r="C49" s="82">
        <f>BM18A!D186</f>
        <v>0</v>
      </c>
      <c r="D49" s="199"/>
    </row>
    <row r="50" spans="1:4" ht="16.5" customHeight="1" x14ac:dyDescent="0.2">
      <c r="A50" s="89" t="s">
        <v>103</v>
      </c>
      <c r="B50" s="89">
        <f t="shared" si="4"/>
        <v>0</v>
      </c>
      <c r="C50" s="78">
        <f>BM18A!D177</f>
        <v>0</v>
      </c>
      <c r="D50" s="78">
        <f>BM18A!E177</f>
        <v>0</v>
      </c>
    </row>
    <row r="51" spans="1:4" ht="16.5" customHeight="1" x14ac:dyDescent="0.2">
      <c r="A51" s="216" t="s">
        <v>104</v>
      </c>
      <c r="B51" s="89">
        <f t="shared" si="4"/>
        <v>0</v>
      </c>
      <c r="C51" s="80">
        <f>BM18A!D206</f>
        <v>0</v>
      </c>
      <c r="D51" s="80">
        <f>BM18A!E206</f>
        <v>0</v>
      </c>
    </row>
    <row r="52" spans="1:4" ht="17.25" customHeight="1" x14ac:dyDescent="0.2">
      <c r="A52" s="90" t="s">
        <v>62</v>
      </c>
      <c r="B52" s="76">
        <f>SUM(B42:B51)</f>
        <v>0</v>
      </c>
      <c r="C52" s="76">
        <f>SUM(C42:C51)</f>
        <v>0</v>
      </c>
      <c r="D52" s="76">
        <f>SUM(D42:D51)</f>
        <v>0</v>
      </c>
    </row>
    <row r="53" spans="1:4" ht="17.25" customHeight="1" x14ac:dyDescent="0.2">
      <c r="A53" s="114"/>
      <c r="B53" s="115"/>
      <c r="C53" s="115"/>
      <c r="D53" s="115"/>
    </row>
    <row r="54" spans="1:4" ht="24.75" customHeight="1" x14ac:dyDescent="0.2">
      <c r="A54" s="99" t="s">
        <v>105</v>
      </c>
    </row>
    <row r="55" spans="1:4" x14ac:dyDescent="0.2">
      <c r="A55" s="310" t="s">
        <v>106</v>
      </c>
      <c r="B55" s="308" t="s">
        <v>62</v>
      </c>
    </row>
    <row r="56" spans="1:4" x14ac:dyDescent="0.2">
      <c r="A56" s="311"/>
      <c r="B56" s="309"/>
    </row>
    <row r="57" spans="1:4" ht="17.25" customHeight="1" x14ac:dyDescent="0.2">
      <c r="A57" s="113" t="s">
        <v>107</v>
      </c>
      <c r="B57" s="200"/>
    </row>
    <row r="58" spans="1:4" ht="27.75" customHeight="1" x14ac:dyDescent="0.2">
      <c r="A58" s="36" t="s">
        <v>108</v>
      </c>
      <c r="D58" s="51"/>
    </row>
    <row r="59" spans="1:4" ht="32.25" customHeight="1" x14ac:dyDescent="0.2">
      <c r="A59" s="306" t="s">
        <v>109</v>
      </c>
      <c r="B59" s="307"/>
      <c r="C59" s="100" t="s">
        <v>110</v>
      </c>
      <c r="D59" s="101" t="s">
        <v>111</v>
      </c>
    </row>
    <row r="60" spans="1:4" ht="16.5" customHeight="1" x14ac:dyDescent="0.2">
      <c r="A60" s="303" t="s">
        <v>112</v>
      </c>
      <c r="B60" s="201" t="s">
        <v>113</v>
      </c>
      <c r="C60" s="86"/>
      <c r="D60" s="83"/>
    </row>
    <row r="61" spans="1:4" ht="16.5" customHeight="1" x14ac:dyDescent="0.2">
      <c r="A61" s="304"/>
      <c r="B61" s="12" t="s">
        <v>114</v>
      </c>
      <c r="C61" s="87"/>
      <c r="D61" s="84"/>
    </row>
    <row r="62" spans="1:4" ht="16.5" customHeight="1" x14ac:dyDescent="0.2">
      <c r="A62" s="305"/>
      <c r="B62" s="13" t="s">
        <v>115</v>
      </c>
      <c r="C62" s="88"/>
      <c r="D62" s="85"/>
    </row>
    <row r="96" spans="1:1" hidden="1" x14ac:dyDescent="0.2">
      <c r="A96" s="208">
        <f>SUM(D13:D37,B42:B52,B57,C60:C62)</f>
        <v>0</v>
      </c>
    </row>
  </sheetData>
  <sheetProtection algorithmName="SHA-512" hashValue="8GgP63C7isaJvCKjMhLzwarbiVZxHVGnUC7x8anqEo+pZBF79+UJNUoRVXGMriesb3wOs2lyGGz17Wq5iRasLQ==" saltValue="tNmYIpFPMlukHxN2HODSyg==" spinCount="100000" sheet="1" objects="1" scenarios="1"/>
  <mergeCells count="33">
    <mergeCell ref="A8:F9"/>
    <mergeCell ref="A24:A37"/>
    <mergeCell ref="F11:F12"/>
    <mergeCell ref="E11:E12"/>
    <mergeCell ref="C40:C41"/>
    <mergeCell ref="D11:D12"/>
    <mergeCell ref="B13:C13"/>
    <mergeCell ref="B21:C21"/>
    <mergeCell ref="A10:C10"/>
    <mergeCell ref="B17:C17"/>
    <mergeCell ref="A11:C12"/>
    <mergeCell ref="B34:B35"/>
    <mergeCell ref="B36:B37"/>
    <mergeCell ref="B14:C14"/>
    <mergeCell ref="B15:C15"/>
    <mergeCell ref="B16:C16"/>
    <mergeCell ref="B19:C19"/>
    <mergeCell ref="B18:C18"/>
    <mergeCell ref="B32:B33"/>
    <mergeCell ref="B20:C20"/>
    <mergeCell ref="B22:C22"/>
    <mergeCell ref="B23:C23"/>
    <mergeCell ref="B24:B25"/>
    <mergeCell ref="B26:B27"/>
    <mergeCell ref="B28:B29"/>
    <mergeCell ref="B30:B31"/>
    <mergeCell ref="D40:D41"/>
    <mergeCell ref="B40:B41"/>
    <mergeCell ref="A60:A62"/>
    <mergeCell ref="A59:B59"/>
    <mergeCell ref="B55:B56"/>
    <mergeCell ref="A40:A41"/>
    <mergeCell ref="A55:A56"/>
  </mergeCells>
  <dataValidations count="11">
    <dataValidation type="whole" operator="greaterThanOrEqual" allowBlank="1" showInputMessage="1" showErrorMessage="1" sqref="B57 C60:D62 F24:F36" xr:uid="{00000000-0002-0000-0100-000000000000}">
      <formula1>0</formula1>
    </dataValidation>
    <dataValidation type="whole" allowBlank="1" showInputMessage="1" showErrorMessage="1" sqref="D49" xr:uid="{84434ECE-82CD-45D9-B909-61FF3BD5C0E0}">
      <formula1>0</formula1>
      <formula2>9.99999999999999E+25</formula2>
    </dataValidation>
    <dataValidation type="whole" allowBlank="1" showInputMessage="1" showErrorMessage="1" sqref="E24 E32" xr:uid="{5AD8353C-64A2-4D6E-BA7C-0712D31299B6}">
      <formula1>0</formula1>
      <formula2>9.99999999999999E+37</formula2>
    </dataValidation>
    <dataValidation type="whole" allowBlank="1" showInputMessage="1" showErrorMessage="1" sqref="E25 E31" xr:uid="{274575E7-4CA0-4C28-B6D8-38347E0E31C9}">
      <formula1>0</formula1>
      <formula2>9.99999999999999E+45</formula2>
    </dataValidation>
    <dataValidation type="whole" allowBlank="1" showInputMessage="1" showErrorMessage="1" sqref="E26 E27" xr:uid="{369B4E93-2BD7-46A5-A38E-5876D8416962}">
      <formula1>0</formula1>
      <formula2>9.99999999999999E+44</formula2>
    </dataValidation>
    <dataValidation type="whole" allowBlank="1" showInputMessage="1" showErrorMessage="1" sqref="E28 E33" xr:uid="{85C1D486-A67A-49D3-B355-6A424F3D62CA}">
      <formula1>0</formula1>
      <formula2>9.99999999999999E+38</formula2>
    </dataValidation>
    <dataValidation type="whole" allowBlank="1" showInputMessage="1" showErrorMessage="1" sqref="E29" xr:uid="{6039D412-B63D-493D-A105-D5BA113595C8}">
      <formula1>0</formula1>
      <formula2>9.99999999999999E+43</formula2>
    </dataValidation>
    <dataValidation type="whole" allowBlank="1" showInputMessage="1" showErrorMessage="1" sqref="E30" xr:uid="{1848C117-9832-46BD-B33E-159A05BDEE72}">
      <formula1>0</formula1>
      <formula2>9.99999999999999E+41</formula2>
    </dataValidation>
    <dataValidation type="whole" allowBlank="1" showInputMessage="1" showErrorMessage="1" sqref="E34" xr:uid="{02D8587A-1FF1-4092-900B-12035D612A3B}">
      <formula1>0</formula1>
      <formula2>9.99999999999999E+46</formula2>
    </dataValidation>
    <dataValidation type="whole" allowBlank="1" showInputMessage="1" showErrorMessage="1" sqref="E35 E36" xr:uid="{C983DC63-BB2D-495B-987F-EF0A8B748BF0}">
      <formula1>0</formula1>
      <formula2>9.99999999999999E+40</formula2>
    </dataValidation>
    <dataValidation type="whole" operator="equal" allowBlank="1" showInputMessage="1" showErrorMessage="1" sqref="D37:F37" xr:uid="{DED35720-5367-4E23-B0A8-CC7A556827C6}">
      <formula1>0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U209"/>
  <sheetViews>
    <sheetView showGridLines="0" zoomScaleNormal="100" workbookViewId="0"/>
  </sheetViews>
  <sheetFormatPr baseColWidth="10" defaultColWidth="11.42578125" defaultRowHeight="14.1" customHeight="1" x14ac:dyDescent="0.2"/>
  <cols>
    <col min="1" max="1" width="13.28515625" style="121" customWidth="1"/>
    <col min="2" max="2" width="89.140625" style="124" customWidth="1"/>
    <col min="3" max="3" width="15.7109375" style="121" customWidth="1"/>
    <col min="4" max="4" width="17.5703125" style="121" customWidth="1"/>
    <col min="5" max="5" width="21.5703125" style="121" customWidth="1"/>
    <col min="6" max="6" width="15.7109375" style="121" customWidth="1"/>
    <col min="7" max="7" width="13.7109375" style="121" customWidth="1"/>
    <col min="8" max="8" width="13" style="121" customWidth="1"/>
    <col min="9" max="19" width="11.42578125" style="121"/>
    <col min="20" max="22" width="0" style="121" hidden="1" customWidth="1"/>
    <col min="23" max="16384" width="11.42578125" style="121"/>
  </cols>
  <sheetData>
    <row r="1" spans="1:21" s="52" customFormat="1" ht="14.1" customHeight="1" x14ac:dyDescent="0.15">
      <c r="A1" s="49" t="s">
        <v>58</v>
      </c>
      <c r="B1" s="119"/>
      <c r="U1" s="53"/>
    </row>
    <row r="2" spans="1:21" s="52" customFormat="1" ht="14.1" customHeight="1" x14ac:dyDescent="0.15">
      <c r="A2" s="49" t="str">
        <f>CONCATENATE("COMUNA: ",NOMBRE!B2,"  ","( ",NOMBRE!C2,NOMBRE!D2,NOMBRE!E2,NOMBRE!F2,NOMBRE!G2," )")</f>
        <v>COMUNA:   (  )</v>
      </c>
      <c r="B2" s="117"/>
      <c r="U2" s="53"/>
    </row>
    <row r="3" spans="1:21" s="52" customFormat="1" ht="14.1" customHeight="1" x14ac:dyDescent="0.15">
      <c r="A3" s="49" t="str">
        <f>CONCATENATE("ESTABLECIMIENTO/ESTRATEGIA: ",NOMBRE!B3,"  ","( ",NOMBRE!C3,NOMBRE!D3,NOMBRE!E3,NOMBRE!F3,NOMBRE!G3,NOMBRE!H3," )")</f>
        <v>ESTABLECIMIENTO/ESTRATEGIA:   (  )</v>
      </c>
      <c r="B3" s="119"/>
      <c r="U3" s="53"/>
    </row>
    <row r="4" spans="1:21" s="52" customFormat="1" ht="14.1" customHeight="1" x14ac:dyDescent="0.15">
      <c r="A4" s="49" t="str">
        <f>CONCATENATE("MES: ",NOMBRE!B6,"  ","( ",NOMBRE!C6,NOMBRE!D6," )")</f>
        <v>MES:   (  )</v>
      </c>
      <c r="B4" s="119"/>
      <c r="U4" s="53"/>
    </row>
    <row r="5" spans="1:21" s="52" customFormat="1" ht="14.1" customHeight="1" x14ac:dyDescent="0.15">
      <c r="A5" s="49" t="str">
        <f>CONCATENATE("AÑO: ",NOMBRE!B7)</f>
        <v>AÑO: 2026</v>
      </c>
      <c r="B5" s="119"/>
      <c r="U5" s="53"/>
    </row>
    <row r="6" spans="1:21" s="52" customFormat="1" ht="14.1" customHeight="1" x14ac:dyDescent="0.15">
      <c r="A6" s="353"/>
      <c r="B6" s="353"/>
      <c r="C6" s="353"/>
      <c r="U6" s="53"/>
    </row>
    <row r="7" spans="1:21" s="52" customFormat="1" ht="36.75" customHeight="1" x14ac:dyDescent="0.15">
      <c r="A7" s="367" t="s">
        <v>116</v>
      </c>
      <c r="B7" s="367"/>
      <c r="C7" s="367"/>
      <c r="D7" s="367"/>
      <c r="E7" s="367"/>
      <c r="F7" s="367"/>
      <c r="U7" s="53"/>
    </row>
    <row r="8" spans="1:21" s="52" customFormat="1" ht="14.1" customHeight="1" x14ac:dyDescent="0.15">
      <c r="A8" s="54"/>
      <c r="B8" s="116"/>
      <c r="U8" s="53"/>
    </row>
    <row r="9" spans="1:21" s="52" customFormat="1" ht="14.1" customHeight="1" x14ac:dyDescent="0.15">
      <c r="A9" s="120" t="s">
        <v>60</v>
      </c>
      <c r="B9" s="117"/>
      <c r="U9" s="53"/>
    </row>
    <row r="10" spans="1:21" ht="14.1" customHeight="1" x14ac:dyDescent="0.2">
      <c r="A10" s="364" t="s">
        <v>1</v>
      </c>
      <c r="B10" s="360" t="s">
        <v>61</v>
      </c>
      <c r="C10" s="362" t="s">
        <v>62</v>
      </c>
      <c r="D10" s="360" t="s">
        <v>63</v>
      </c>
      <c r="E10" s="365" t="s">
        <v>64</v>
      </c>
      <c r="F10" s="360" t="s">
        <v>117</v>
      </c>
    </row>
    <row r="11" spans="1:21" ht="18" customHeight="1" x14ac:dyDescent="0.2">
      <c r="A11" s="364"/>
      <c r="B11" s="361"/>
      <c r="C11" s="363"/>
      <c r="D11" s="361"/>
      <c r="E11" s="366"/>
      <c r="F11" s="361"/>
    </row>
    <row r="12" spans="1:21" ht="15" customHeight="1" x14ac:dyDescent="0.2">
      <c r="A12" s="356" t="s">
        <v>118</v>
      </c>
      <c r="B12" s="356"/>
      <c r="C12" s="222"/>
      <c r="D12" s="223"/>
      <c r="E12" s="223"/>
      <c r="F12" s="224"/>
    </row>
    <row r="13" spans="1:21" ht="15" customHeight="1" x14ac:dyDescent="0.2">
      <c r="A13" s="55" t="s">
        <v>119</v>
      </c>
      <c r="B13" s="118" t="s">
        <v>120</v>
      </c>
      <c r="C13" s="63">
        <f t="shared" ref="C13:C17" si="0">SUM(D13:E13)</f>
        <v>0</v>
      </c>
      <c r="D13" s="64"/>
      <c r="E13" s="111"/>
      <c r="F13" s="64"/>
    </row>
    <row r="14" spans="1:21" ht="15" customHeight="1" x14ac:dyDescent="0.2">
      <c r="A14" s="55" t="s">
        <v>121</v>
      </c>
      <c r="B14" s="118" t="s">
        <v>122</v>
      </c>
      <c r="C14" s="63">
        <f t="shared" si="0"/>
        <v>0</v>
      </c>
      <c r="D14" s="64"/>
      <c r="E14" s="111"/>
      <c r="F14" s="64"/>
    </row>
    <row r="15" spans="1:21" ht="21.95" customHeight="1" x14ac:dyDescent="0.2">
      <c r="A15" s="55" t="s">
        <v>123</v>
      </c>
      <c r="B15" s="118" t="s">
        <v>124</v>
      </c>
      <c r="C15" s="63">
        <f t="shared" si="0"/>
        <v>0</v>
      </c>
      <c r="D15" s="64"/>
      <c r="E15" s="111"/>
      <c r="F15" s="64"/>
    </row>
    <row r="16" spans="1:21" ht="15" customHeight="1" x14ac:dyDescent="0.2">
      <c r="A16" s="55" t="s">
        <v>125</v>
      </c>
      <c r="B16" s="118" t="s">
        <v>126</v>
      </c>
      <c r="C16" s="63">
        <f t="shared" si="0"/>
        <v>0</v>
      </c>
      <c r="D16" s="64"/>
      <c r="E16" s="111"/>
      <c r="F16" s="64"/>
    </row>
    <row r="17" spans="1:6" ht="15" customHeight="1" x14ac:dyDescent="0.2">
      <c r="A17" s="55" t="s">
        <v>127</v>
      </c>
      <c r="B17" s="118" t="s">
        <v>128</v>
      </c>
      <c r="C17" s="63">
        <f t="shared" si="0"/>
        <v>0</v>
      </c>
      <c r="D17" s="64"/>
      <c r="E17" s="111"/>
      <c r="F17" s="64"/>
    </row>
    <row r="18" spans="1:6" ht="15" customHeight="1" x14ac:dyDescent="0.2">
      <c r="A18" s="55" t="s">
        <v>372</v>
      </c>
      <c r="B18" s="118" t="s">
        <v>373</v>
      </c>
      <c r="C18" s="63">
        <f t="shared" ref="C18:C19" si="1">SUM(D18:E18)</f>
        <v>0</v>
      </c>
      <c r="D18" s="64"/>
      <c r="E18" s="111"/>
      <c r="F18" s="64"/>
    </row>
    <row r="19" spans="1:6" ht="15" customHeight="1" x14ac:dyDescent="0.2">
      <c r="A19" s="55" t="s">
        <v>129</v>
      </c>
      <c r="B19" s="118" t="s">
        <v>130</v>
      </c>
      <c r="C19" s="63">
        <f t="shared" si="1"/>
        <v>0</v>
      </c>
      <c r="D19" s="64"/>
      <c r="E19" s="111"/>
      <c r="F19" s="64"/>
    </row>
    <row r="20" spans="1:6" ht="15" customHeight="1" x14ac:dyDescent="0.2">
      <c r="A20" s="354" t="s">
        <v>62</v>
      </c>
      <c r="B20" s="355"/>
      <c r="C20" s="161">
        <f>SUM(C13:C19)</f>
        <v>0</v>
      </c>
      <c r="D20" s="162">
        <f>SUM(D13:D19)</f>
        <v>0</v>
      </c>
      <c r="E20" s="163">
        <f>SUM(E13:E19)</f>
        <v>0</v>
      </c>
      <c r="F20" s="162">
        <f>SUM(F13:F19)</f>
        <v>0</v>
      </c>
    </row>
    <row r="21" spans="1:6" ht="15" customHeight="1" x14ac:dyDescent="0.2">
      <c r="A21" s="159"/>
      <c r="B21" s="159"/>
      <c r="C21" s="160"/>
      <c r="D21" s="160"/>
      <c r="E21" s="160"/>
      <c r="F21" s="160"/>
    </row>
    <row r="22" spans="1:6" ht="15" customHeight="1" x14ac:dyDescent="0.2">
      <c r="A22" s="356" t="s">
        <v>131</v>
      </c>
      <c r="B22" s="356"/>
      <c r="C22" s="357"/>
      <c r="D22" s="358"/>
      <c r="E22" s="358"/>
      <c r="F22" s="359"/>
    </row>
    <row r="23" spans="1:6" ht="15" customHeight="1" x14ac:dyDescent="0.2">
      <c r="A23" s="55" t="s">
        <v>132</v>
      </c>
      <c r="B23" s="118" t="s">
        <v>133</v>
      </c>
      <c r="C23" s="63">
        <f t="shared" ref="C23:C37" si="2">SUM(D23:E23)</f>
        <v>0</v>
      </c>
      <c r="D23" s="64"/>
      <c r="E23" s="111"/>
      <c r="F23" s="64"/>
    </row>
    <row r="24" spans="1:6" ht="15" customHeight="1" x14ac:dyDescent="0.2">
      <c r="A24" s="55" t="s">
        <v>134</v>
      </c>
      <c r="B24" s="118" t="s">
        <v>135</v>
      </c>
      <c r="C24" s="63">
        <f t="shared" si="2"/>
        <v>0</v>
      </c>
      <c r="D24" s="64"/>
      <c r="E24" s="111"/>
      <c r="F24" s="64"/>
    </row>
    <row r="25" spans="1:6" ht="15" customHeight="1" x14ac:dyDescent="0.2">
      <c r="A25" s="55" t="s">
        <v>377</v>
      </c>
      <c r="B25" s="118" t="s">
        <v>378</v>
      </c>
      <c r="C25" s="63">
        <f t="shared" si="2"/>
        <v>0</v>
      </c>
      <c r="D25" s="64"/>
      <c r="E25" s="111"/>
      <c r="F25" s="64"/>
    </row>
    <row r="26" spans="1:6" ht="15" customHeight="1" x14ac:dyDescent="0.2">
      <c r="A26" s="55" t="s">
        <v>379</v>
      </c>
      <c r="B26" s="118" t="s">
        <v>380</v>
      </c>
      <c r="C26" s="63">
        <f t="shared" si="2"/>
        <v>0</v>
      </c>
      <c r="D26" s="64"/>
      <c r="E26" s="111"/>
      <c r="F26" s="64"/>
    </row>
    <row r="27" spans="1:6" ht="15" customHeight="1" x14ac:dyDescent="0.2">
      <c r="A27" s="55" t="s">
        <v>136</v>
      </c>
      <c r="B27" s="118" t="s">
        <v>137</v>
      </c>
      <c r="C27" s="63">
        <f t="shared" si="2"/>
        <v>0</v>
      </c>
      <c r="D27" s="64"/>
      <c r="E27" s="111"/>
      <c r="F27" s="64"/>
    </row>
    <row r="28" spans="1:6" ht="15" customHeight="1" x14ac:dyDescent="0.2">
      <c r="A28" s="55" t="s">
        <v>138</v>
      </c>
      <c r="B28" s="118" t="s">
        <v>139</v>
      </c>
      <c r="C28" s="63">
        <f t="shared" si="2"/>
        <v>0</v>
      </c>
      <c r="D28" s="64"/>
      <c r="E28" s="111"/>
      <c r="F28" s="64"/>
    </row>
    <row r="29" spans="1:6" ht="15" customHeight="1" x14ac:dyDescent="0.2">
      <c r="A29" s="55" t="s">
        <v>140</v>
      </c>
      <c r="B29" s="118" t="s">
        <v>141</v>
      </c>
      <c r="C29" s="63">
        <f t="shared" si="2"/>
        <v>0</v>
      </c>
      <c r="D29" s="64"/>
      <c r="E29" s="111"/>
      <c r="F29" s="64"/>
    </row>
    <row r="30" spans="1:6" ht="21.95" customHeight="1" x14ac:dyDescent="0.2">
      <c r="A30" s="55" t="s">
        <v>142</v>
      </c>
      <c r="B30" s="118" t="s">
        <v>143</v>
      </c>
      <c r="C30" s="63">
        <f t="shared" si="2"/>
        <v>0</v>
      </c>
      <c r="D30" s="64"/>
      <c r="E30" s="111"/>
      <c r="F30" s="64"/>
    </row>
    <row r="31" spans="1:6" ht="31.5" x14ac:dyDescent="0.2">
      <c r="A31" s="55" t="s">
        <v>144</v>
      </c>
      <c r="B31" s="118" t="s">
        <v>145</v>
      </c>
      <c r="C31" s="63">
        <f t="shared" si="2"/>
        <v>0</v>
      </c>
      <c r="D31" s="64"/>
      <c r="E31" s="111"/>
      <c r="F31" s="64"/>
    </row>
    <row r="32" spans="1:6" ht="15" customHeight="1" x14ac:dyDescent="0.2">
      <c r="A32" s="55" t="s">
        <v>146</v>
      </c>
      <c r="B32" s="118" t="s">
        <v>147</v>
      </c>
      <c r="C32" s="63">
        <f t="shared" si="2"/>
        <v>0</v>
      </c>
      <c r="D32" s="64"/>
      <c r="E32" s="111"/>
      <c r="F32" s="64"/>
    </row>
    <row r="33" spans="1:6" ht="15" customHeight="1" x14ac:dyDescent="0.2">
      <c r="A33" s="55" t="s">
        <v>148</v>
      </c>
      <c r="B33" s="118" t="s">
        <v>149</v>
      </c>
      <c r="C33" s="63">
        <f t="shared" si="2"/>
        <v>0</v>
      </c>
      <c r="D33" s="64"/>
      <c r="E33" s="111"/>
      <c r="F33" s="64"/>
    </row>
    <row r="34" spans="1:6" ht="11.25" x14ac:dyDescent="0.2">
      <c r="A34" s="55" t="s">
        <v>150</v>
      </c>
      <c r="B34" s="118" t="s">
        <v>151</v>
      </c>
      <c r="C34" s="63">
        <f t="shared" si="2"/>
        <v>0</v>
      </c>
      <c r="D34" s="64"/>
      <c r="E34" s="111"/>
      <c r="F34" s="64"/>
    </row>
    <row r="35" spans="1:6" ht="15" customHeight="1" x14ac:dyDescent="0.2">
      <c r="A35" s="55" t="s">
        <v>152</v>
      </c>
      <c r="B35" s="118" t="s">
        <v>153</v>
      </c>
      <c r="C35" s="63">
        <f t="shared" si="2"/>
        <v>0</v>
      </c>
      <c r="D35" s="64"/>
      <c r="E35" s="111"/>
      <c r="F35" s="64"/>
    </row>
    <row r="36" spans="1:6" ht="15" customHeight="1" x14ac:dyDescent="0.2">
      <c r="A36" s="55" t="s">
        <v>381</v>
      </c>
      <c r="B36" s="118" t="s">
        <v>382</v>
      </c>
      <c r="C36" s="63">
        <f t="shared" si="2"/>
        <v>0</v>
      </c>
      <c r="D36" s="64"/>
      <c r="E36" s="111"/>
      <c r="F36" s="64"/>
    </row>
    <row r="37" spans="1:6" ht="21.95" customHeight="1" x14ac:dyDescent="0.2">
      <c r="A37" s="55" t="s">
        <v>154</v>
      </c>
      <c r="B37" s="118" t="s">
        <v>155</v>
      </c>
      <c r="C37" s="63">
        <f t="shared" si="2"/>
        <v>0</v>
      </c>
      <c r="D37" s="64"/>
      <c r="E37" s="111"/>
      <c r="F37" s="64"/>
    </row>
    <row r="38" spans="1:6" ht="15" customHeight="1" x14ac:dyDescent="0.2">
      <c r="A38" s="55" t="s">
        <v>156</v>
      </c>
      <c r="B38" s="118" t="s">
        <v>157</v>
      </c>
      <c r="C38" s="63">
        <f t="shared" ref="C38:C42" si="3">SUM(D38:E38)</f>
        <v>0</v>
      </c>
      <c r="D38" s="64"/>
      <c r="E38" s="111"/>
      <c r="F38" s="64"/>
    </row>
    <row r="39" spans="1:6" ht="14.25" customHeight="1" x14ac:dyDescent="0.2">
      <c r="A39" s="55" t="s">
        <v>158</v>
      </c>
      <c r="B39" s="118" t="s">
        <v>159</v>
      </c>
      <c r="C39" s="63">
        <f t="shared" si="3"/>
        <v>0</v>
      </c>
      <c r="D39" s="64"/>
      <c r="E39" s="111"/>
      <c r="F39" s="64"/>
    </row>
    <row r="40" spans="1:6" ht="15" customHeight="1" x14ac:dyDescent="0.2">
      <c r="A40" s="55" t="s">
        <v>160</v>
      </c>
      <c r="B40" s="118" t="s">
        <v>161</v>
      </c>
      <c r="C40" s="63">
        <f t="shared" ref="C40" si="4">SUM(D40:E40)</f>
        <v>0</v>
      </c>
      <c r="D40" s="64"/>
      <c r="E40" s="111"/>
      <c r="F40" s="64"/>
    </row>
    <row r="41" spans="1:6" ht="15" customHeight="1" x14ac:dyDescent="0.2">
      <c r="A41" s="55" t="s">
        <v>374</v>
      </c>
      <c r="B41" s="118" t="s">
        <v>375</v>
      </c>
      <c r="C41" s="63">
        <f t="shared" si="3"/>
        <v>0</v>
      </c>
      <c r="D41" s="64"/>
      <c r="E41" s="111"/>
      <c r="F41" s="64"/>
    </row>
    <row r="42" spans="1:6" ht="15" customHeight="1" x14ac:dyDescent="0.2">
      <c r="A42" s="55" t="s">
        <v>162</v>
      </c>
      <c r="B42" s="118" t="s">
        <v>163</v>
      </c>
      <c r="C42" s="63">
        <f t="shared" si="3"/>
        <v>0</v>
      </c>
      <c r="D42" s="64"/>
      <c r="E42" s="111"/>
      <c r="F42" s="64"/>
    </row>
    <row r="43" spans="1:6" ht="15" customHeight="1" x14ac:dyDescent="0.2">
      <c r="A43" s="342" t="s">
        <v>62</v>
      </c>
      <c r="B43" s="343"/>
      <c r="C43" s="153">
        <f>SUM(C23:C42)</f>
        <v>0</v>
      </c>
      <c r="D43" s="153">
        <f>SUM(D23:D42)</f>
        <v>0</v>
      </c>
      <c r="E43" s="154">
        <f>SUM(E23:E42)</f>
        <v>0</v>
      </c>
      <c r="F43" s="153">
        <f>SUM(F23:F42)</f>
        <v>0</v>
      </c>
    </row>
    <row r="44" spans="1:6" ht="15" customHeight="1" x14ac:dyDescent="0.2">
      <c r="A44" s="127"/>
      <c r="B44" s="127"/>
      <c r="C44" s="132"/>
      <c r="D44" s="132"/>
      <c r="E44" s="132"/>
      <c r="F44" s="132"/>
    </row>
    <row r="45" spans="1:6" ht="15" customHeight="1" x14ac:dyDescent="0.2">
      <c r="A45" s="347" t="s">
        <v>164</v>
      </c>
      <c r="B45" s="352"/>
      <c r="C45" s="368"/>
      <c r="D45" s="368"/>
      <c r="E45" s="368"/>
      <c r="F45" s="369"/>
    </row>
    <row r="46" spans="1:6" ht="15" customHeight="1" x14ac:dyDescent="0.2">
      <c r="A46" s="211" t="s">
        <v>165</v>
      </c>
      <c r="B46" s="191" t="s">
        <v>166</v>
      </c>
      <c r="C46" s="63">
        <f t="shared" ref="C46:C48" si="5">SUM(D46:E46)</f>
        <v>0</v>
      </c>
      <c r="D46" s="64"/>
      <c r="E46" s="111"/>
      <c r="F46" s="64"/>
    </row>
    <row r="47" spans="1:6" ht="15" customHeight="1" x14ac:dyDescent="0.2">
      <c r="A47" s="55" t="s">
        <v>167</v>
      </c>
      <c r="B47" s="118" t="s">
        <v>168</v>
      </c>
      <c r="C47" s="63">
        <f t="shared" si="5"/>
        <v>0</v>
      </c>
      <c r="D47" s="64"/>
      <c r="E47" s="111"/>
      <c r="F47" s="64"/>
    </row>
    <row r="48" spans="1:6" ht="15" customHeight="1" x14ac:dyDescent="0.2">
      <c r="A48" s="55" t="s">
        <v>169</v>
      </c>
      <c r="B48" s="118" t="s">
        <v>170</v>
      </c>
      <c r="C48" s="63">
        <f t="shared" si="5"/>
        <v>0</v>
      </c>
      <c r="D48" s="64"/>
      <c r="E48" s="111"/>
      <c r="F48" s="64"/>
    </row>
    <row r="49" spans="1:6" ht="15" customHeight="1" x14ac:dyDescent="0.2">
      <c r="A49" s="342" t="s">
        <v>62</v>
      </c>
      <c r="B49" s="344"/>
      <c r="C49" s="157">
        <f>SUM(C46:C48)</f>
        <v>0</v>
      </c>
      <c r="D49" s="153">
        <f>SUM(D46:D48)</f>
        <v>0</v>
      </c>
      <c r="E49" s="154">
        <f>SUM(E46:E48)</f>
        <v>0</v>
      </c>
      <c r="F49" s="155">
        <f>SUM(F46:F48)</f>
        <v>0</v>
      </c>
    </row>
    <row r="50" spans="1:6" ht="15" customHeight="1" x14ac:dyDescent="0.2">
      <c r="A50" s="127"/>
      <c r="B50" s="127"/>
      <c r="C50" s="132"/>
      <c r="D50" s="132"/>
      <c r="E50" s="132"/>
      <c r="F50" s="132"/>
    </row>
    <row r="51" spans="1:6" ht="15" customHeight="1" x14ac:dyDescent="0.2">
      <c r="A51" s="347" t="s">
        <v>74</v>
      </c>
      <c r="B51" s="352"/>
      <c r="C51" s="349"/>
      <c r="D51" s="349"/>
      <c r="E51" s="349"/>
      <c r="F51" s="350"/>
    </row>
    <row r="52" spans="1:6" ht="15" customHeight="1" x14ac:dyDescent="0.2">
      <c r="A52" s="212" t="s">
        <v>171</v>
      </c>
      <c r="B52" s="191" t="s">
        <v>172</v>
      </c>
      <c r="C52" s="63">
        <f t="shared" ref="C52:C53" si="6">SUM(D52:E52)</f>
        <v>0</v>
      </c>
      <c r="D52" s="64"/>
      <c r="E52" s="111"/>
      <c r="F52" s="64"/>
    </row>
    <row r="53" spans="1:6" ht="15" customHeight="1" x14ac:dyDescent="0.2">
      <c r="A53" s="56" t="s">
        <v>173</v>
      </c>
      <c r="B53" s="118" t="s">
        <v>174</v>
      </c>
      <c r="C53" s="63">
        <f t="shared" si="6"/>
        <v>0</v>
      </c>
      <c r="D53" s="64"/>
      <c r="E53" s="111"/>
      <c r="F53" s="64"/>
    </row>
    <row r="54" spans="1:6" ht="15" customHeight="1" x14ac:dyDescent="0.2">
      <c r="A54" s="342" t="s">
        <v>62</v>
      </c>
      <c r="B54" s="344"/>
      <c r="C54" s="157">
        <f>SUM(C52:C53)</f>
        <v>0</v>
      </c>
      <c r="D54" s="153">
        <f>SUM(D52:D53)</f>
        <v>0</v>
      </c>
      <c r="E54" s="154">
        <f>SUM(E52:E53)</f>
        <v>0</v>
      </c>
      <c r="F54" s="155">
        <f>SUM(F52:F53)</f>
        <v>0</v>
      </c>
    </row>
    <row r="55" spans="1:6" ht="15" customHeight="1" x14ac:dyDescent="0.2">
      <c r="A55" s="127"/>
      <c r="B55" s="127"/>
      <c r="C55" s="132"/>
      <c r="D55" s="132"/>
      <c r="E55" s="132"/>
      <c r="F55" s="132"/>
    </row>
    <row r="56" spans="1:6" ht="15" customHeight="1" x14ac:dyDescent="0.2">
      <c r="A56" s="347" t="s">
        <v>76</v>
      </c>
      <c r="B56" s="352"/>
      <c r="C56" s="351"/>
      <c r="D56" s="349"/>
      <c r="E56" s="349"/>
      <c r="F56" s="350"/>
    </row>
    <row r="57" spans="1:6" ht="15" customHeight="1" x14ac:dyDescent="0.2">
      <c r="A57" s="56" t="s">
        <v>175</v>
      </c>
      <c r="B57" s="118" t="s">
        <v>176</v>
      </c>
      <c r="C57" s="63">
        <f t="shared" ref="C57:C71" si="7">SUM(D57:E57)</f>
        <v>0</v>
      </c>
      <c r="D57" s="64"/>
      <c r="E57" s="111"/>
      <c r="F57" s="64"/>
    </row>
    <row r="58" spans="1:6" ht="15" customHeight="1" x14ac:dyDescent="0.2">
      <c r="A58" s="56" t="s">
        <v>177</v>
      </c>
      <c r="B58" s="118" t="s">
        <v>178</v>
      </c>
      <c r="C58" s="63">
        <f t="shared" si="7"/>
        <v>0</v>
      </c>
      <c r="D58" s="64"/>
      <c r="E58" s="111"/>
      <c r="F58" s="64"/>
    </row>
    <row r="59" spans="1:6" ht="15" customHeight="1" x14ac:dyDescent="0.2">
      <c r="A59" s="56" t="s">
        <v>179</v>
      </c>
      <c r="B59" s="118" t="s">
        <v>180</v>
      </c>
      <c r="C59" s="63">
        <f t="shared" si="7"/>
        <v>0</v>
      </c>
      <c r="D59" s="64"/>
      <c r="E59" s="111"/>
      <c r="F59" s="64"/>
    </row>
    <row r="60" spans="1:6" ht="15" customHeight="1" x14ac:dyDescent="0.2">
      <c r="A60" s="56" t="s">
        <v>181</v>
      </c>
      <c r="B60" s="118" t="s">
        <v>182</v>
      </c>
      <c r="C60" s="63">
        <f t="shared" si="7"/>
        <v>0</v>
      </c>
      <c r="D60" s="64"/>
      <c r="E60" s="111"/>
      <c r="F60" s="64"/>
    </row>
    <row r="61" spans="1:6" ht="15" customHeight="1" x14ac:dyDescent="0.2">
      <c r="A61" s="56" t="s">
        <v>183</v>
      </c>
      <c r="B61" s="118" t="s">
        <v>184</v>
      </c>
      <c r="C61" s="63">
        <f t="shared" si="7"/>
        <v>0</v>
      </c>
      <c r="D61" s="64"/>
      <c r="E61" s="111"/>
      <c r="F61" s="64"/>
    </row>
    <row r="62" spans="1:6" ht="15" customHeight="1" x14ac:dyDescent="0.2">
      <c r="A62" s="56" t="s">
        <v>185</v>
      </c>
      <c r="B62" s="118" t="s">
        <v>186</v>
      </c>
      <c r="C62" s="63">
        <f t="shared" si="7"/>
        <v>0</v>
      </c>
      <c r="D62" s="64"/>
      <c r="E62" s="111"/>
      <c r="F62" s="64"/>
    </row>
    <row r="63" spans="1:6" ht="21.95" customHeight="1" x14ac:dyDescent="0.2">
      <c r="A63" s="55" t="s">
        <v>385</v>
      </c>
      <c r="B63" s="118" t="s">
        <v>384</v>
      </c>
      <c r="C63" s="63">
        <f t="shared" si="7"/>
        <v>0</v>
      </c>
      <c r="D63" s="64"/>
      <c r="E63" s="111"/>
      <c r="F63" s="64"/>
    </row>
    <row r="64" spans="1:6" ht="15" customHeight="1" x14ac:dyDescent="0.2">
      <c r="A64" s="55" t="s">
        <v>187</v>
      </c>
      <c r="B64" s="118" t="s">
        <v>188</v>
      </c>
      <c r="C64" s="63">
        <f t="shared" si="7"/>
        <v>0</v>
      </c>
      <c r="D64" s="64"/>
      <c r="E64" s="111"/>
      <c r="F64" s="64"/>
    </row>
    <row r="65" spans="1:6" ht="15" customHeight="1" x14ac:dyDescent="0.2">
      <c r="A65" s="56" t="s">
        <v>189</v>
      </c>
      <c r="B65" s="118" t="s">
        <v>190</v>
      </c>
      <c r="C65" s="63">
        <f t="shared" si="7"/>
        <v>0</v>
      </c>
      <c r="D65" s="64"/>
      <c r="E65" s="111"/>
      <c r="F65" s="64"/>
    </row>
    <row r="66" spans="1:6" ht="21" x14ac:dyDescent="0.2">
      <c r="A66" s="56" t="s">
        <v>191</v>
      </c>
      <c r="B66" s="118" t="s">
        <v>192</v>
      </c>
      <c r="C66" s="63">
        <f t="shared" si="7"/>
        <v>0</v>
      </c>
      <c r="D66" s="64"/>
      <c r="E66" s="111"/>
      <c r="F66" s="64"/>
    </row>
    <row r="67" spans="1:6" ht="15" customHeight="1" x14ac:dyDescent="0.2">
      <c r="A67" s="56" t="s">
        <v>193</v>
      </c>
      <c r="B67" s="118" t="s">
        <v>194</v>
      </c>
      <c r="C67" s="63">
        <f t="shared" si="7"/>
        <v>0</v>
      </c>
      <c r="D67" s="64"/>
      <c r="E67" s="111"/>
      <c r="F67" s="64"/>
    </row>
    <row r="68" spans="1:6" ht="21.95" customHeight="1" x14ac:dyDescent="0.2">
      <c r="A68" s="55" t="s">
        <v>387</v>
      </c>
      <c r="B68" s="118" t="s">
        <v>386</v>
      </c>
      <c r="C68" s="63">
        <f t="shared" si="7"/>
        <v>0</v>
      </c>
      <c r="D68" s="64"/>
      <c r="E68" s="111"/>
      <c r="F68" s="64"/>
    </row>
    <row r="69" spans="1:6" ht="21.95" customHeight="1" x14ac:dyDescent="0.2">
      <c r="A69" s="56" t="s">
        <v>195</v>
      </c>
      <c r="B69" s="118" t="s">
        <v>196</v>
      </c>
      <c r="C69" s="63">
        <f t="shared" si="7"/>
        <v>0</v>
      </c>
      <c r="D69" s="64"/>
      <c r="E69" s="111"/>
      <c r="F69" s="64"/>
    </row>
    <row r="70" spans="1:6" ht="15" customHeight="1" x14ac:dyDescent="0.2">
      <c r="A70" s="56" t="s">
        <v>388</v>
      </c>
      <c r="B70" s="118" t="s">
        <v>389</v>
      </c>
      <c r="C70" s="63">
        <f t="shared" si="7"/>
        <v>0</v>
      </c>
      <c r="D70" s="66"/>
      <c r="E70" s="112"/>
      <c r="F70" s="66"/>
    </row>
    <row r="71" spans="1:6" ht="15" customHeight="1" x14ac:dyDescent="0.2">
      <c r="A71" s="57" t="s">
        <v>197</v>
      </c>
      <c r="B71" s="126" t="s">
        <v>198</v>
      </c>
      <c r="C71" s="63">
        <f t="shared" si="7"/>
        <v>0</v>
      </c>
      <c r="D71" s="66"/>
      <c r="E71" s="112"/>
      <c r="F71" s="66"/>
    </row>
    <row r="72" spans="1:6" ht="15" customHeight="1" x14ac:dyDescent="0.2">
      <c r="A72" s="232" t="s">
        <v>391</v>
      </c>
      <c r="B72" s="126" t="s">
        <v>390</v>
      </c>
      <c r="C72" s="65">
        <f t="shared" ref="C72" si="8">SUM(D72:E72)</f>
        <v>0</v>
      </c>
      <c r="D72" s="66"/>
      <c r="E72" s="112"/>
      <c r="F72" s="66"/>
    </row>
    <row r="73" spans="1:6" ht="15" customHeight="1" x14ac:dyDescent="0.2">
      <c r="A73" s="342" t="s">
        <v>62</v>
      </c>
      <c r="B73" s="343"/>
      <c r="C73" s="158">
        <f>SUM(C57:C72)</f>
        <v>0</v>
      </c>
      <c r="D73" s="153">
        <f>SUM(D57:D72)</f>
        <v>0</v>
      </c>
      <c r="E73" s="154">
        <f>SUM(E57:E72)</f>
        <v>0</v>
      </c>
      <c r="F73" s="153">
        <f>SUM(F57:F72)</f>
        <v>0</v>
      </c>
    </row>
    <row r="74" spans="1:6" ht="15" customHeight="1" x14ac:dyDescent="0.2">
      <c r="A74" s="210"/>
      <c r="B74" s="210"/>
      <c r="C74" s="157"/>
      <c r="D74" s="157"/>
      <c r="E74" s="157"/>
      <c r="F74" s="157"/>
    </row>
    <row r="75" spans="1:6" ht="15" customHeight="1" x14ac:dyDescent="0.2">
      <c r="A75" s="345" t="s">
        <v>383</v>
      </c>
      <c r="B75" s="346"/>
      <c r="C75" s="213"/>
      <c r="D75" s="214"/>
      <c r="E75" s="214"/>
      <c r="F75" s="215"/>
    </row>
    <row r="76" spans="1:6" ht="15" customHeight="1" x14ac:dyDescent="0.2">
      <c r="A76" s="56" t="s">
        <v>199</v>
      </c>
      <c r="B76" s="118" t="s">
        <v>200</v>
      </c>
      <c r="C76" s="63">
        <f t="shared" ref="C76:C77" si="9">SUM(D76:E76)</f>
        <v>0</v>
      </c>
      <c r="D76" s="64"/>
      <c r="E76" s="111"/>
      <c r="F76" s="64"/>
    </row>
    <row r="77" spans="1:6" ht="15" customHeight="1" x14ac:dyDescent="0.2">
      <c r="A77" s="56" t="s">
        <v>201</v>
      </c>
      <c r="B77" s="118" t="s">
        <v>202</v>
      </c>
      <c r="C77" s="63">
        <f t="shared" si="9"/>
        <v>0</v>
      </c>
      <c r="D77" s="64"/>
      <c r="E77" s="111"/>
      <c r="F77" s="64"/>
    </row>
    <row r="78" spans="1:6" ht="15" customHeight="1" x14ac:dyDescent="0.2">
      <c r="A78" s="342" t="s">
        <v>62</v>
      </c>
      <c r="B78" s="343"/>
      <c r="C78" s="158">
        <f>SUM(C76:C77)</f>
        <v>0</v>
      </c>
      <c r="D78" s="153">
        <f>SUM(D76:D77)</f>
        <v>0</v>
      </c>
      <c r="E78" s="154">
        <f>SUM(E76:E77)</f>
        <v>0</v>
      </c>
      <c r="F78" s="155">
        <f>SUM(F76:F77)</f>
        <v>0</v>
      </c>
    </row>
    <row r="79" spans="1:6" ht="15" customHeight="1" x14ac:dyDescent="0.2">
      <c r="A79" s="127"/>
      <c r="B79" s="127"/>
      <c r="C79" s="132"/>
      <c r="D79" s="132"/>
      <c r="E79" s="132"/>
      <c r="F79" s="132"/>
    </row>
    <row r="80" spans="1:6" ht="15" customHeight="1" x14ac:dyDescent="0.2">
      <c r="A80" s="347" t="s">
        <v>203</v>
      </c>
      <c r="B80" s="348"/>
      <c r="C80" s="134"/>
      <c r="D80" s="122"/>
      <c r="E80" s="122"/>
      <c r="F80" s="133"/>
    </row>
    <row r="81" spans="1:6" ht="15" customHeight="1" x14ac:dyDescent="0.2">
      <c r="A81" s="56" t="s">
        <v>204</v>
      </c>
      <c r="B81" s="118" t="s">
        <v>205</v>
      </c>
      <c r="C81" s="63">
        <f t="shared" ref="C81:C87" si="10">SUM(D81:E81)</f>
        <v>0</v>
      </c>
      <c r="D81" s="64"/>
      <c r="E81" s="111"/>
      <c r="F81" s="64"/>
    </row>
    <row r="82" spans="1:6" ht="15" customHeight="1" x14ac:dyDescent="0.2">
      <c r="A82" s="56" t="s">
        <v>206</v>
      </c>
      <c r="B82" s="118" t="s">
        <v>207</v>
      </c>
      <c r="C82" s="63">
        <f t="shared" si="10"/>
        <v>0</v>
      </c>
      <c r="D82" s="64"/>
      <c r="E82" s="111"/>
      <c r="F82" s="64"/>
    </row>
    <row r="83" spans="1:6" ht="15" customHeight="1" x14ac:dyDescent="0.2">
      <c r="A83" s="56" t="s">
        <v>208</v>
      </c>
      <c r="B83" s="118" t="s">
        <v>209</v>
      </c>
      <c r="C83" s="63">
        <f t="shared" si="10"/>
        <v>0</v>
      </c>
      <c r="D83" s="64"/>
      <c r="E83" s="111"/>
      <c r="F83" s="64"/>
    </row>
    <row r="84" spans="1:6" ht="15" customHeight="1" x14ac:dyDescent="0.2">
      <c r="A84" s="56" t="s">
        <v>210</v>
      </c>
      <c r="B84" s="118" t="s">
        <v>211</v>
      </c>
      <c r="C84" s="63">
        <f t="shared" si="10"/>
        <v>0</v>
      </c>
      <c r="D84" s="64"/>
      <c r="E84" s="111"/>
      <c r="F84" s="64"/>
    </row>
    <row r="85" spans="1:6" ht="15" customHeight="1" x14ac:dyDescent="0.2">
      <c r="A85" s="56" t="s">
        <v>212</v>
      </c>
      <c r="B85" s="118" t="s">
        <v>213</v>
      </c>
      <c r="C85" s="63">
        <f t="shared" si="10"/>
        <v>0</v>
      </c>
      <c r="D85" s="64"/>
      <c r="E85" s="111"/>
      <c r="F85" s="64"/>
    </row>
    <row r="86" spans="1:6" ht="21" x14ac:dyDescent="0.2">
      <c r="A86" s="56" t="s">
        <v>214</v>
      </c>
      <c r="B86" s="118" t="s">
        <v>215</v>
      </c>
      <c r="C86" s="63">
        <f t="shared" si="10"/>
        <v>0</v>
      </c>
      <c r="D86" s="64"/>
      <c r="E86" s="111"/>
      <c r="F86" s="64"/>
    </row>
    <row r="87" spans="1:6" ht="15" customHeight="1" x14ac:dyDescent="0.2">
      <c r="A87" s="56" t="s">
        <v>216</v>
      </c>
      <c r="B87" s="118" t="s">
        <v>217</v>
      </c>
      <c r="C87" s="63">
        <f t="shared" si="10"/>
        <v>0</v>
      </c>
      <c r="D87" s="64"/>
      <c r="E87" s="111"/>
      <c r="F87" s="64"/>
    </row>
    <row r="88" spans="1:6" ht="15" customHeight="1" x14ac:dyDescent="0.2">
      <c r="A88" s="342" t="s">
        <v>62</v>
      </c>
      <c r="B88" s="344"/>
      <c r="C88" s="157">
        <f>SUM(C81:C87)</f>
        <v>0</v>
      </c>
      <c r="D88" s="153">
        <f>SUM(D81:D87)</f>
        <v>0</v>
      </c>
      <c r="E88" s="154">
        <f>SUM(E81:E87)</f>
        <v>0</v>
      </c>
      <c r="F88" s="153">
        <f>SUM(F81:F87)</f>
        <v>0</v>
      </c>
    </row>
    <row r="89" spans="1:6" ht="15" customHeight="1" x14ac:dyDescent="0.2">
      <c r="A89" s="342" t="s">
        <v>218</v>
      </c>
      <c r="B89" s="344"/>
      <c r="C89" s="157">
        <f>+C20+C43+C49+C54+C73+C78+C88</f>
        <v>0</v>
      </c>
      <c r="D89" s="153">
        <f>+D20+D43+D49+D54+D73+D78+D88</f>
        <v>0</v>
      </c>
      <c r="E89" s="154">
        <f>+E20+E43+E49+E54+E73+E78+E88</f>
        <v>0</v>
      </c>
      <c r="F89" s="155">
        <f>+F20+F43+F49+F54+F73+F78+F88</f>
        <v>0</v>
      </c>
    </row>
    <row r="90" spans="1:6" ht="15" customHeight="1" x14ac:dyDescent="0.2">
      <c r="A90" s="127"/>
      <c r="B90" s="127"/>
      <c r="C90" s="132"/>
      <c r="D90" s="132"/>
      <c r="E90" s="132"/>
      <c r="F90" s="132"/>
    </row>
    <row r="91" spans="1:6" ht="15" customHeight="1" x14ac:dyDescent="0.2">
      <c r="A91" s="376" t="s">
        <v>219</v>
      </c>
      <c r="B91" s="377"/>
      <c r="C91" s="370"/>
      <c r="D91" s="370"/>
      <c r="E91" s="370"/>
      <c r="F91" s="371"/>
    </row>
    <row r="92" spans="1:6" ht="15" customHeight="1" x14ac:dyDescent="0.2">
      <c r="A92" s="179" t="s">
        <v>220</v>
      </c>
      <c r="B92" s="125" t="s">
        <v>221</v>
      </c>
      <c r="C92" s="174">
        <f t="shared" ref="C92:C113" si="11">SUM(D92:E92)</f>
        <v>0</v>
      </c>
      <c r="D92" s="62"/>
      <c r="E92" s="110"/>
      <c r="F92" s="62"/>
    </row>
    <row r="93" spans="1:6" ht="15" customHeight="1" x14ac:dyDescent="0.2">
      <c r="A93" s="56" t="s">
        <v>222</v>
      </c>
      <c r="B93" s="118" t="s">
        <v>223</v>
      </c>
      <c r="C93" s="63">
        <f t="shared" si="11"/>
        <v>0</v>
      </c>
      <c r="D93" s="64"/>
      <c r="E93" s="111"/>
      <c r="F93" s="64"/>
    </row>
    <row r="94" spans="1:6" ht="15" customHeight="1" x14ac:dyDescent="0.2">
      <c r="A94" s="56" t="s">
        <v>224</v>
      </c>
      <c r="B94" s="118" t="s">
        <v>225</v>
      </c>
      <c r="C94" s="63">
        <f t="shared" si="11"/>
        <v>0</v>
      </c>
      <c r="D94" s="64"/>
      <c r="E94" s="111"/>
      <c r="F94" s="64"/>
    </row>
    <row r="95" spans="1:6" ht="15" customHeight="1" x14ac:dyDescent="0.2">
      <c r="A95" s="56" t="s">
        <v>226</v>
      </c>
      <c r="B95" s="118" t="s">
        <v>227</v>
      </c>
      <c r="C95" s="63">
        <f t="shared" si="11"/>
        <v>0</v>
      </c>
      <c r="D95" s="64"/>
      <c r="E95" s="111"/>
      <c r="F95" s="64"/>
    </row>
    <row r="96" spans="1:6" ht="15" customHeight="1" x14ac:dyDescent="0.2">
      <c r="A96" s="56" t="s">
        <v>228</v>
      </c>
      <c r="B96" s="118" t="s">
        <v>229</v>
      </c>
      <c r="C96" s="63">
        <f t="shared" si="11"/>
        <v>0</v>
      </c>
      <c r="D96" s="64"/>
      <c r="E96" s="111"/>
      <c r="F96" s="64"/>
    </row>
    <row r="97" spans="1:6" ht="15" customHeight="1" x14ac:dyDescent="0.2">
      <c r="A97" s="56" t="s">
        <v>230</v>
      </c>
      <c r="B97" s="118" t="s">
        <v>231</v>
      </c>
      <c r="C97" s="63">
        <f t="shared" si="11"/>
        <v>0</v>
      </c>
      <c r="D97" s="64"/>
      <c r="E97" s="111"/>
      <c r="F97" s="64"/>
    </row>
    <row r="98" spans="1:6" ht="15" customHeight="1" x14ac:dyDescent="0.2">
      <c r="A98" s="56" t="s">
        <v>232</v>
      </c>
      <c r="B98" s="118" t="s">
        <v>233</v>
      </c>
      <c r="C98" s="63">
        <f t="shared" si="11"/>
        <v>0</v>
      </c>
      <c r="D98" s="64"/>
      <c r="E98" s="111"/>
      <c r="F98" s="64"/>
    </row>
    <row r="99" spans="1:6" ht="15" customHeight="1" x14ac:dyDescent="0.2">
      <c r="A99" s="56" t="s">
        <v>234</v>
      </c>
      <c r="B99" s="118" t="s">
        <v>235</v>
      </c>
      <c r="C99" s="63">
        <f t="shared" si="11"/>
        <v>0</v>
      </c>
      <c r="D99" s="64"/>
      <c r="E99" s="111"/>
      <c r="F99" s="64"/>
    </row>
    <row r="100" spans="1:6" ht="15" customHeight="1" x14ac:dyDescent="0.2">
      <c r="A100" s="56" t="s">
        <v>236</v>
      </c>
      <c r="B100" s="118" t="s">
        <v>237</v>
      </c>
      <c r="C100" s="63">
        <f t="shared" si="11"/>
        <v>0</v>
      </c>
      <c r="D100" s="64"/>
      <c r="E100" s="111"/>
      <c r="F100" s="64"/>
    </row>
    <row r="101" spans="1:6" ht="15" customHeight="1" x14ac:dyDescent="0.2">
      <c r="A101" s="56" t="s">
        <v>238</v>
      </c>
      <c r="B101" s="118" t="s">
        <v>239</v>
      </c>
      <c r="C101" s="63">
        <f t="shared" si="11"/>
        <v>0</v>
      </c>
      <c r="D101" s="64"/>
      <c r="E101" s="111"/>
      <c r="F101" s="64"/>
    </row>
    <row r="102" spans="1:6" ht="15" customHeight="1" x14ac:dyDescent="0.2">
      <c r="A102" s="56" t="s">
        <v>240</v>
      </c>
      <c r="B102" s="118" t="s">
        <v>241</v>
      </c>
      <c r="C102" s="63">
        <f t="shared" si="11"/>
        <v>0</v>
      </c>
      <c r="D102" s="64"/>
      <c r="E102" s="111"/>
      <c r="F102" s="64"/>
    </row>
    <row r="103" spans="1:6" ht="15" customHeight="1" x14ac:dyDescent="0.2">
      <c r="A103" s="56" t="s">
        <v>242</v>
      </c>
      <c r="B103" s="118" t="s">
        <v>243</v>
      </c>
      <c r="C103" s="63">
        <f t="shared" si="11"/>
        <v>0</v>
      </c>
      <c r="D103" s="64"/>
      <c r="E103" s="111"/>
      <c r="F103" s="64"/>
    </row>
    <row r="104" spans="1:6" ht="15" customHeight="1" x14ac:dyDescent="0.2">
      <c r="A104" s="56" t="s">
        <v>244</v>
      </c>
      <c r="B104" s="118" t="s">
        <v>245</v>
      </c>
      <c r="C104" s="63">
        <f t="shared" si="11"/>
        <v>0</v>
      </c>
      <c r="D104" s="64"/>
      <c r="E104" s="111"/>
      <c r="F104" s="64"/>
    </row>
    <row r="105" spans="1:6" ht="15" customHeight="1" x14ac:dyDescent="0.2">
      <c r="A105" s="56" t="s">
        <v>246</v>
      </c>
      <c r="B105" s="118" t="s">
        <v>247</v>
      </c>
      <c r="C105" s="63">
        <f t="shared" si="11"/>
        <v>0</v>
      </c>
      <c r="D105" s="64"/>
      <c r="E105" s="111"/>
      <c r="F105" s="64"/>
    </row>
    <row r="106" spans="1:6" ht="15" customHeight="1" x14ac:dyDescent="0.2">
      <c r="A106" s="56" t="s">
        <v>248</v>
      </c>
      <c r="B106" s="118" t="s">
        <v>249</v>
      </c>
      <c r="C106" s="63">
        <f t="shared" si="11"/>
        <v>0</v>
      </c>
      <c r="D106" s="64"/>
      <c r="E106" s="111"/>
      <c r="F106" s="64"/>
    </row>
    <row r="107" spans="1:6" ht="15" customHeight="1" x14ac:dyDescent="0.2">
      <c r="A107" s="56" t="s">
        <v>250</v>
      </c>
      <c r="B107" s="118" t="s">
        <v>251</v>
      </c>
      <c r="C107" s="63">
        <f t="shared" si="11"/>
        <v>0</v>
      </c>
      <c r="D107" s="64"/>
      <c r="E107" s="111"/>
      <c r="F107" s="64"/>
    </row>
    <row r="108" spans="1:6" ht="15" customHeight="1" x14ac:dyDescent="0.2">
      <c r="A108" s="56" t="s">
        <v>252</v>
      </c>
      <c r="B108" s="118" t="s">
        <v>253</v>
      </c>
      <c r="C108" s="63">
        <f t="shared" si="11"/>
        <v>0</v>
      </c>
      <c r="D108" s="64"/>
      <c r="E108" s="111"/>
      <c r="F108" s="64"/>
    </row>
    <row r="109" spans="1:6" ht="21.95" customHeight="1" x14ac:dyDescent="0.2">
      <c r="A109" s="56" t="s">
        <v>254</v>
      </c>
      <c r="B109" s="118" t="s">
        <v>255</v>
      </c>
      <c r="C109" s="63">
        <f t="shared" si="11"/>
        <v>0</v>
      </c>
      <c r="D109" s="64"/>
      <c r="E109" s="111"/>
      <c r="F109" s="64"/>
    </row>
    <row r="110" spans="1:6" ht="15" customHeight="1" x14ac:dyDescent="0.2">
      <c r="A110" s="56" t="s">
        <v>256</v>
      </c>
      <c r="B110" s="118" t="s">
        <v>257</v>
      </c>
      <c r="C110" s="63">
        <f t="shared" si="11"/>
        <v>0</v>
      </c>
      <c r="D110" s="64"/>
      <c r="E110" s="111"/>
      <c r="F110" s="64"/>
    </row>
    <row r="111" spans="1:6" ht="15" customHeight="1" x14ac:dyDescent="0.2">
      <c r="A111" s="56" t="s">
        <v>258</v>
      </c>
      <c r="B111" s="118" t="s">
        <v>259</v>
      </c>
      <c r="C111" s="63">
        <f t="shared" si="11"/>
        <v>0</v>
      </c>
      <c r="D111" s="64"/>
      <c r="E111" s="111"/>
      <c r="F111" s="64"/>
    </row>
    <row r="112" spans="1:6" ht="15" customHeight="1" x14ac:dyDescent="0.2">
      <c r="A112" s="56" t="s">
        <v>260</v>
      </c>
      <c r="B112" s="118" t="s">
        <v>261</v>
      </c>
      <c r="C112" s="63">
        <f t="shared" si="11"/>
        <v>0</v>
      </c>
      <c r="D112" s="64"/>
      <c r="E112" s="111"/>
      <c r="F112" s="64"/>
    </row>
    <row r="113" spans="1:6" ht="15" customHeight="1" x14ac:dyDescent="0.2">
      <c r="A113" s="56" t="s">
        <v>262</v>
      </c>
      <c r="B113" s="118" t="s">
        <v>263</v>
      </c>
      <c r="C113" s="63">
        <f t="shared" si="11"/>
        <v>0</v>
      </c>
      <c r="D113" s="64"/>
      <c r="E113" s="111"/>
      <c r="F113" s="64"/>
    </row>
    <row r="114" spans="1:6" ht="15" customHeight="1" x14ac:dyDescent="0.2">
      <c r="A114" s="56" t="s">
        <v>264</v>
      </c>
      <c r="B114" s="118" t="s">
        <v>265</v>
      </c>
      <c r="C114" s="63">
        <f t="shared" ref="C114:C118" si="12">SUM(D114:E114)</f>
        <v>0</v>
      </c>
      <c r="D114" s="64"/>
      <c r="E114" s="111"/>
      <c r="F114" s="64"/>
    </row>
    <row r="115" spans="1:6" ht="15" customHeight="1" x14ac:dyDescent="0.2">
      <c r="A115" s="56" t="s">
        <v>266</v>
      </c>
      <c r="B115" s="118" t="s">
        <v>267</v>
      </c>
      <c r="C115" s="63">
        <f t="shared" si="12"/>
        <v>0</v>
      </c>
      <c r="D115" s="64"/>
      <c r="E115" s="111"/>
      <c r="F115" s="64"/>
    </row>
    <row r="116" spans="1:6" ht="15" customHeight="1" x14ac:dyDescent="0.2">
      <c r="A116" s="56" t="s">
        <v>268</v>
      </c>
      <c r="B116" s="118" t="s">
        <v>269</v>
      </c>
      <c r="C116" s="63">
        <f t="shared" si="12"/>
        <v>0</v>
      </c>
      <c r="D116" s="64"/>
      <c r="E116" s="111"/>
      <c r="F116" s="64"/>
    </row>
    <row r="117" spans="1:6" ht="15" customHeight="1" x14ac:dyDescent="0.2">
      <c r="A117" s="56" t="s">
        <v>270</v>
      </c>
      <c r="B117" s="118" t="s">
        <v>271</v>
      </c>
      <c r="C117" s="63">
        <f t="shared" si="12"/>
        <v>0</v>
      </c>
      <c r="D117" s="64"/>
      <c r="E117" s="111"/>
      <c r="F117" s="64"/>
    </row>
    <row r="118" spans="1:6" ht="15" customHeight="1" x14ac:dyDescent="0.2">
      <c r="A118" s="180" t="s">
        <v>272</v>
      </c>
      <c r="B118" s="178" t="s">
        <v>273</v>
      </c>
      <c r="C118" s="175">
        <f t="shared" si="12"/>
        <v>0</v>
      </c>
      <c r="D118" s="176"/>
      <c r="E118" s="177"/>
      <c r="F118" s="176"/>
    </row>
    <row r="119" spans="1:6" s="138" customFormat="1" ht="20.100000000000001" customHeight="1" x14ac:dyDescent="0.2">
      <c r="A119" s="139"/>
      <c r="B119" s="135"/>
      <c r="C119" s="136"/>
      <c r="D119" s="137"/>
      <c r="E119" s="137"/>
      <c r="F119" s="137"/>
    </row>
    <row r="120" spans="1:6" ht="15" customHeight="1" x14ac:dyDescent="0.2">
      <c r="A120" s="382" t="s">
        <v>368</v>
      </c>
      <c r="B120" s="383"/>
      <c r="C120" s="383"/>
      <c r="D120" s="383"/>
      <c r="E120" s="383"/>
      <c r="F120" s="383"/>
    </row>
    <row r="121" spans="1:6" ht="14.1" customHeight="1" x14ac:dyDescent="0.2">
      <c r="A121" s="360" t="s">
        <v>1</v>
      </c>
      <c r="B121" s="374" t="s">
        <v>94</v>
      </c>
      <c r="C121" s="360" t="s">
        <v>65</v>
      </c>
      <c r="D121" s="360" t="s">
        <v>63</v>
      </c>
      <c r="E121" s="365" t="s">
        <v>64</v>
      </c>
      <c r="F121" s="362" t="s">
        <v>117</v>
      </c>
    </row>
    <row r="122" spans="1:6" s="138" customFormat="1" ht="15" customHeight="1" x14ac:dyDescent="0.2">
      <c r="A122" s="361"/>
      <c r="B122" s="375"/>
      <c r="C122" s="361"/>
      <c r="D122" s="361"/>
      <c r="E122" s="366"/>
      <c r="F122" s="363"/>
    </row>
    <row r="123" spans="1:6" ht="15" customHeight="1" x14ac:dyDescent="0.2">
      <c r="A123" s="347" t="s">
        <v>274</v>
      </c>
      <c r="B123" s="352"/>
      <c r="C123" s="228"/>
      <c r="D123" s="123"/>
      <c r="E123" s="123"/>
      <c r="F123" s="224"/>
    </row>
    <row r="124" spans="1:6" ht="15" customHeight="1" x14ac:dyDescent="0.2">
      <c r="A124" s="58">
        <v>1301025</v>
      </c>
      <c r="B124" s="125" t="s">
        <v>275</v>
      </c>
      <c r="C124" s="69">
        <f>SUM(D124:E124)</f>
        <v>0</v>
      </c>
      <c r="D124" s="67"/>
      <c r="E124" s="240"/>
      <c r="F124" s="239"/>
    </row>
    <row r="125" spans="1:6" ht="15" customHeight="1" x14ac:dyDescent="0.2">
      <c r="A125" s="59">
        <v>1301026</v>
      </c>
      <c r="B125" s="118" t="s">
        <v>276</v>
      </c>
      <c r="C125" s="70">
        <f t="shared" ref="C125:C127" si="13">SUM(D125:E125)</f>
        <v>0</v>
      </c>
      <c r="D125" s="68"/>
      <c r="E125" s="241"/>
      <c r="F125" s="239"/>
    </row>
    <row r="126" spans="1:6" ht="15" customHeight="1" x14ac:dyDescent="0.2">
      <c r="A126" s="59">
        <v>1301029</v>
      </c>
      <c r="B126" s="118" t="s">
        <v>277</v>
      </c>
      <c r="C126" s="70">
        <f t="shared" si="13"/>
        <v>0</v>
      </c>
      <c r="D126" s="68"/>
      <c r="E126" s="241"/>
      <c r="F126" s="239"/>
    </row>
    <row r="127" spans="1:6" ht="15" customHeight="1" x14ac:dyDescent="0.2">
      <c r="A127" s="59">
        <v>1301030</v>
      </c>
      <c r="B127" s="118" t="s">
        <v>278</v>
      </c>
      <c r="C127" s="70">
        <f t="shared" si="13"/>
        <v>0</v>
      </c>
      <c r="D127" s="68"/>
      <c r="E127" s="241"/>
      <c r="F127" s="239"/>
    </row>
    <row r="128" spans="1:6" ht="15" customHeight="1" x14ac:dyDescent="0.2">
      <c r="A128" s="342" t="s">
        <v>62</v>
      </c>
      <c r="B128" s="344"/>
      <c r="C128" s="71">
        <f>SUM(C124:C127)</f>
        <v>0</v>
      </c>
      <c r="D128" s="153">
        <f>SUM(D124:D127)</f>
        <v>0</v>
      </c>
      <c r="E128" s="154">
        <f>SUM(E124:E127)</f>
        <v>0</v>
      </c>
      <c r="F128" s="155"/>
    </row>
    <row r="129" spans="1:6" ht="15" customHeight="1" x14ac:dyDescent="0.2">
      <c r="A129" s="127"/>
      <c r="B129" s="127"/>
      <c r="C129" s="225"/>
      <c r="D129" s="225"/>
      <c r="E129" s="225"/>
    </row>
    <row r="130" spans="1:6" ht="15" customHeight="1" x14ac:dyDescent="0.2">
      <c r="A130" s="347" t="s">
        <v>369</v>
      </c>
      <c r="B130" s="352"/>
      <c r="C130" s="378"/>
      <c r="D130" s="379"/>
      <c r="E130" s="379"/>
      <c r="F130" s="380"/>
    </row>
    <row r="131" spans="1:6" ht="15" customHeight="1" x14ac:dyDescent="0.2">
      <c r="A131" s="58">
        <v>1601110</v>
      </c>
      <c r="B131" s="125" t="s">
        <v>279</v>
      </c>
      <c r="C131" s="226">
        <f t="shared" ref="C131:C139" si="14">SUM(D131:E131)</f>
        <v>0</v>
      </c>
      <c r="D131" s="227"/>
      <c r="E131" s="246"/>
      <c r="F131" s="242"/>
    </row>
    <row r="132" spans="1:6" ht="23.25" customHeight="1" x14ac:dyDescent="0.2">
      <c r="A132" s="190">
        <v>1602203</v>
      </c>
      <c r="B132" s="191" t="s">
        <v>280</v>
      </c>
      <c r="C132" s="197">
        <f t="shared" si="14"/>
        <v>0</v>
      </c>
      <c r="D132" s="198"/>
      <c r="E132" s="247"/>
      <c r="F132" s="243"/>
    </row>
    <row r="133" spans="1:6" ht="18" customHeight="1" x14ac:dyDescent="0.2">
      <c r="A133" s="59">
        <v>1602206</v>
      </c>
      <c r="B133" s="118" t="s">
        <v>281</v>
      </c>
      <c r="C133" s="181">
        <f t="shared" si="14"/>
        <v>0</v>
      </c>
      <c r="D133" s="182"/>
      <c r="E133" s="248"/>
      <c r="F133" s="243"/>
    </row>
    <row r="134" spans="1:6" ht="18" customHeight="1" x14ac:dyDescent="0.2">
      <c r="A134" s="59">
        <v>1602221</v>
      </c>
      <c r="B134" s="118" t="s">
        <v>282</v>
      </c>
      <c r="C134" s="181">
        <f t="shared" si="14"/>
        <v>0</v>
      </c>
      <c r="D134" s="182"/>
      <c r="E134" s="248"/>
      <c r="F134" s="243"/>
    </row>
    <row r="135" spans="1:6" ht="18" customHeight="1" x14ac:dyDescent="0.2">
      <c r="A135" s="59">
        <v>1602222</v>
      </c>
      <c r="B135" s="118" t="s">
        <v>283</v>
      </c>
      <c r="C135" s="181">
        <f t="shared" si="14"/>
        <v>0</v>
      </c>
      <c r="D135" s="182"/>
      <c r="E135" s="248"/>
      <c r="F135" s="243"/>
    </row>
    <row r="136" spans="1:6" ht="22.5" customHeight="1" x14ac:dyDescent="0.2">
      <c r="A136" s="59">
        <v>1602223</v>
      </c>
      <c r="B136" s="118" t="s">
        <v>284</v>
      </c>
      <c r="C136" s="181">
        <f t="shared" si="14"/>
        <v>0</v>
      </c>
      <c r="D136" s="182"/>
      <c r="E136" s="248"/>
      <c r="F136" s="243"/>
    </row>
    <row r="137" spans="1:6" ht="24" customHeight="1" x14ac:dyDescent="0.2">
      <c r="A137" s="59">
        <v>1602224</v>
      </c>
      <c r="B137" s="118" t="s">
        <v>285</v>
      </c>
      <c r="C137" s="181">
        <f t="shared" si="14"/>
        <v>0</v>
      </c>
      <c r="D137" s="182"/>
      <c r="E137" s="248"/>
      <c r="F137" s="243"/>
    </row>
    <row r="138" spans="1:6" ht="21.75" customHeight="1" x14ac:dyDescent="0.2">
      <c r="A138" s="59">
        <v>1602225</v>
      </c>
      <c r="B138" s="118" t="s">
        <v>286</v>
      </c>
      <c r="C138" s="181">
        <f t="shared" si="14"/>
        <v>0</v>
      </c>
      <c r="D138" s="182"/>
      <c r="E138" s="248"/>
      <c r="F138" s="243"/>
    </row>
    <row r="139" spans="1:6" ht="15" customHeight="1" x14ac:dyDescent="0.2">
      <c r="A139" s="59">
        <v>1602231</v>
      </c>
      <c r="B139" s="118" t="s">
        <v>287</v>
      </c>
      <c r="C139" s="181">
        <f t="shared" si="14"/>
        <v>0</v>
      </c>
      <c r="D139" s="182"/>
      <c r="E139" s="248"/>
      <c r="F139" s="244"/>
    </row>
    <row r="140" spans="1:6" ht="15" customHeight="1" x14ac:dyDescent="0.2">
      <c r="A140" s="342" t="s">
        <v>62</v>
      </c>
      <c r="B140" s="344"/>
      <c r="C140" s="71">
        <f>SUM(C131:C139)</f>
        <v>0</v>
      </c>
      <c r="D140" s="71">
        <f t="shared" ref="D140:F140" si="15">SUM(D131:D139)</f>
        <v>0</v>
      </c>
      <c r="E140" s="249">
        <f t="shared" si="15"/>
        <v>0</v>
      </c>
      <c r="F140" s="245">
        <f t="shared" si="15"/>
        <v>0</v>
      </c>
    </row>
    <row r="141" spans="1:6" ht="15" customHeight="1" x14ac:dyDescent="0.2">
      <c r="A141" s="127"/>
      <c r="B141" s="127"/>
      <c r="C141" s="129"/>
      <c r="D141" s="132"/>
      <c r="E141" s="132"/>
    </row>
    <row r="142" spans="1:6" ht="15" customHeight="1" x14ac:dyDescent="0.2">
      <c r="A142" s="347" t="s">
        <v>288</v>
      </c>
      <c r="B142" s="352"/>
      <c r="C142" s="378"/>
      <c r="D142" s="379"/>
      <c r="E142" s="379"/>
      <c r="F142" s="380"/>
    </row>
    <row r="143" spans="1:6" ht="15" customHeight="1" x14ac:dyDescent="0.2">
      <c r="A143" s="58" t="s">
        <v>289</v>
      </c>
      <c r="B143" s="125" t="s">
        <v>290</v>
      </c>
      <c r="C143" s="69">
        <f>SUM(D143:E143)</f>
        <v>0</v>
      </c>
      <c r="D143" s="187"/>
      <c r="E143" s="240"/>
      <c r="F143" s="250"/>
    </row>
    <row r="144" spans="1:6" ht="15" customHeight="1" x14ac:dyDescent="0.2">
      <c r="A144" s="59" t="s">
        <v>291</v>
      </c>
      <c r="B144" s="118" t="s">
        <v>370</v>
      </c>
      <c r="C144" s="183">
        <f>SUM(D144:E144)</f>
        <v>0</v>
      </c>
      <c r="D144" s="188"/>
      <c r="E144" s="253"/>
      <c r="F144" s="243"/>
    </row>
    <row r="145" spans="1:6" ht="15" customHeight="1" x14ac:dyDescent="0.2">
      <c r="A145" s="59"/>
      <c r="B145" s="126" t="s">
        <v>371</v>
      </c>
      <c r="C145" s="72">
        <f>SUM(D145:E145)</f>
        <v>0</v>
      </c>
      <c r="D145" s="189"/>
      <c r="E145" s="254"/>
      <c r="F145" s="239"/>
    </row>
    <row r="146" spans="1:6" ht="15" customHeight="1" x14ac:dyDescent="0.2">
      <c r="A146" s="59"/>
      <c r="B146" s="118" t="s">
        <v>292</v>
      </c>
      <c r="C146" s="72">
        <f>SUM(D146:E146)</f>
        <v>0</v>
      </c>
      <c r="D146" s="217"/>
      <c r="E146" s="248"/>
      <c r="F146" s="243"/>
    </row>
    <row r="147" spans="1:6" ht="15" customHeight="1" x14ac:dyDescent="0.2">
      <c r="A147" s="59"/>
      <c r="B147" s="118" t="s">
        <v>293</v>
      </c>
      <c r="C147" s="184">
        <f>SUM(D147:E147)</f>
        <v>0</v>
      </c>
      <c r="D147" s="217"/>
      <c r="E147" s="255"/>
      <c r="F147" s="251"/>
    </row>
    <row r="148" spans="1:6" ht="15" customHeight="1" x14ac:dyDescent="0.2">
      <c r="A148" s="342" t="s">
        <v>62</v>
      </c>
      <c r="B148" s="344"/>
      <c r="C148" s="156">
        <f>SUM(C143:C147)</f>
        <v>0</v>
      </c>
      <c r="D148" s="156">
        <f t="shared" ref="D148" si="16">SUM(D143:D147)</f>
        <v>0</v>
      </c>
      <c r="E148" s="256">
        <f>SUM(E143:E147)</f>
        <v>0</v>
      </c>
      <c r="F148" s="252">
        <f>SUM(F143:F147)</f>
        <v>0</v>
      </c>
    </row>
    <row r="149" spans="1:6" ht="15" customHeight="1" x14ac:dyDescent="0.2">
      <c r="A149" s="127"/>
      <c r="B149" s="381"/>
      <c r="C149" s="381"/>
      <c r="D149" s="381"/>
      <c r="E149" s="381"/>
      <c r="F149" s="381"/>
    </row>
    <row r="150" spans="1:6" ht="15" customHeight="1" x14ac:dyDescent="0.2">
      <c r="A150" s="372" t="s">
        <v>294</v>
      </c>
      <c r="B150" s="373"/>
      <c r="C150" s="342"/>
      <c r="D150" s="343"/>
      <c r="E150" s="343"/>
      <c r="F150" s="344"/>
    </row>
    <row r="151" spans="1:6" ht="15" customHeight="1" x14ac:dyDescent="0.2">
      <c r="A151" s="190">
        <v>1707001</v>
      </c>
      <c r="B151" s="191" t="s">
        <v>295</v>
      </c>
      <c r="C151" s="73">
        <f>SUM(D151:E151)</f>
        <v>0</v>
      </c>
      <c r="D151" s="230"/>
      <c r="E151" s="110"/>
      <c r="F151" s="250"/>
    </row>
    <row r="152" spans="1:6" ht="15" customHeight="1" x14ac:dyDescent="0.2">
      <c r="A152" s="59">
        <v>1707002</v>
      </c>
      <c r="B152" s="118" t="s">
        <v>296</v>
      </c>
      <c r="C152" s="74">
        <f t="shared" ref="C152:C154" si="17">SUM(D152:E152)</f>
        <v>0</v>
      </c>
      <c r="D152" s="206"/>
      <c r="E152" s="111"/>
      <c r="F152" s="243"/>
    </row>
    <row r="153" spans="1:6" ht="15" customHeight="1" x14ac:dyDescent="0.2">
      <c r="A153" s="59">
        <v>1707004</v>
      </c>
      <c r="B153" s="118" t="s">
        <v>297</v>
      </c>
      <c r="C153" s="74">
        <f t="shared" si="17"/>
        <v>0</v>
      </c>
      <c r="D153" s="206"/>
      <c r="E153" s="111"/>
      <c r="F153" s="243"/>
    </row>
    <row r="154" spans="1:6" ht="15" customHeight="1" x14ac:dyDescent="0.2">
      <c r="A154" s="60">
        <v>1707030</v>
      </c>
      <c r="B154" s="126" t="s">
        <v>298</v>
      </c>
      <c r="C154" s="128">
        <f t="shared" si="17"/>
        <v>0</v>
      </c>
      <c r="D154" s="207"/>
      <c r="E154" s="112"/>
      <c r="F154" s="243"/>
    </row>
    <row r="155" spans="1:6" ht="15" customHeight="1" x14ac:dyDescent="0.2">
      <c r="A155" s="61" t="s">
        <v>299</v>
      </c>
      <c r="B155" s="118" t="s">
        <v>300</v>
      </c>
      <c r="C155" s="181">
        <f>SUM(D155:E155)</f>
        <v>0</v>
      </c>
      <c r="D155" s="203"/>
      <c r="E155" s="248"/>
      <c r="F155" s="243"/>
    </row>
    <row r="156" spans="1:6" ht="15" customHeight="1" x14ac:dyDescent="0.2">
      <c r="A156" s="61" t="s">
        <v>301</v>
      </c>
      <c r="B156" s="118" t="s">
        <v>302</v>
      </c>
      <c r="C156" s="181">
        <f>SUM(D156:E156)</f>
        <v>0</v>
      </c>
      <c r="D156" s="203"/>
      <c r="E156" s="248"/>
      <c r="F156" s="243"/>
    </row>
    <row r="157" spans="1:6" ht="15" customHeight="1" x14ac:dyDescent="0.2">
      <c r="A157" s="61" t="s">
        <v>303</v>
      </c>
      <c r="B157" s="118" t="s">
        <v>304</v>
      </c>
      <c r="C157" s="231">
        <f>SUM(D157:E157)</f>
        <v>0</v>
      </c>
      <c r="D157" s="204"/>
      <c r="E157" s="255"/>
      <c r="F157" s="251"/>
    </row>
    <row r="158" spans="1:6" ht="15" customHeight="1" x14ac:dyDescent="0.2">
      <c r="A158" s="342" t="s">
        <v>62</v>
      </c>
      <c r="B158" s="344"/>
      <c r="C158" s="71">
        <f>SUM(C151:C157)</f>
        <v>0</v>
      </c>
      <c r="D158" s="205">
        <f t="shared" ref="D158:F158" si="18">SUM(D151:D157)</f>
        <v>0</v>
      </c>
      <c r="E158" s="249">
        <f t="shared" si="18"/>
        <v>0</v>
      </c>
      <c r="F158" s="245">
        <f t="shared" si="18"/>
        <v>0</v>
      </c>
    </row>
    <row r="159" spans="1:6" ht="15" customHeight="1" x14ac:dyDescent="0.2">
      <c r="A159" s="127"/>
      <c r="B159" s="127"/>
      <c r="C159" s="129"/>
      <c r="D159" s="132"/>
      <c r="E159" s="132"/>
    </row>
    <row r="160" spans="1:6" ht="15" customHeight="1" x14ac:dyDescent="0.2">
      <c r="A160" s="347" t="s">
        <v>305</v>
      </c>
      <c r="B160" s="352"/>
      <c r="C160" s="342"/>
      <c r="D160" s="343"/>
      <c r="E160" s="343"/>
      <c r="F160" s="344"/>
    </row>
    <row r="161" spans="1:6" ht="15" customHeight="1" x14ac:dyDescent="0.2">
      <c r="A161" s="60"/>
      <c r="B161" s="118" t="s">
        <v>306</v>
      </c>
      <c r="C161" s="197">
        <f>SUM(D161:E161)</f>
        <v>0</v>
      </c>
      <c r="D161" s="233"/>
      <c r="E161" s="259"/>
      <c r="F161" s="257"/>
    </row>
    <row r="162" spans="1:6" ht="15" customHeight="1" x14ac:dyDescent="0.2">
      <c r="A162" s="61" t="s">
        <v>307</v>
      </c>
      <c r="B162" s="118" t="s">
        <v>308</v>
      </c>
      <c r="C162" s="181">
        <f>SUM(D162:E162)</f>
        <v>0</v>
      </c>
      <c r="D162" s="203"/>
      <c r="E162" s="248"/>
      <c r="F162" s="239"/>
    </row>
    <row r="163" spans="1:6" ht="15" customHeight="1" x14ac:dyDescent="0.2">
      <c r="A163" s="60">
        <v>1801042</v>
      </c>
      <c r="B163" s="118" t="s">
        <v>309</v>
      </c>
      <c r="C163" s="74">
        <f>SUM(D163:E163)</f>
        <v>0</v>
      </c>
      <c r="D163" s="206"/>
      <c r="E163" s="111"/>
      <c r="F163" s="258"/>
    </row>
    <row r="164" spans="1:6" ht="15" customHeight="1" x14ac:dyDescent="0.2">
      <c r="A164" s="342" t="s">
        <v>62</v>
      </c>
      <c r="B164" s="344"/>
      <c r="C164" s="71">
        <f>SUM(C161:C163)</f>
        <v>0</v>
      </c>
      <c r="D164" s="158">
        <f>SUM(D161:D163)</f>
        <v>0</v>
      </c>
      <c r="E164" s="154">
        <f>SUM(E161:E163)</f>
        <v>0</v>
      </c>
      <c r="F164" s="185"/>
    </row>
    <row r="165" spans="1:6" ht="15" customHeight="1" x14ac:dyDescent="0.2">
      <c r="A165" s="127"/>
      <c r="B165" s="127"/>
      <c r="C165" s="129"/>
      <c r="D165" s="132"/>
      <c r="E165" s="132"/>
    </row>
    <row r="166" spans="1:6" ht="15" customHeight="1" x14ac:dyDescent="0.2">
      <c r="A166" s="347" t="s">
        <v>310</v>
      </c>
      <c r="B166" s="352"/>
      <c r="C166" s="342"/>
      <c r="D166" s="343"/>
      <c r="E166" s="343"/>
      <c r="F166" s="344"/>
    </row>
    <row r="167" spans="1:6" ht="15" customHeight="1" x14ac:dyDescent="0.2">
      <c r="A167" s="60"/>
      <c r="B167" s="118" t="s">
        <v>311</v>
      </c>
      <c r="C167" s="234">
        <f>SUM(D167:E167)</f>
        <v>0</v>
      </c>
      <c r="D167" s="233"/>
      <c r="E167" s="259"/>
      <c r="F167" s="257"/>
    </row>
    <row r="168" spans="1:6" ht="15" customHeight="1" x14ac:dyDescent="0.2">
      <c r="A168" s="60">
        <v>1901022</v>
      </c>
      <c r="B168" s="126" t="s">
        <v>312</v>
      </c>
      <c r="C168" s="192">
        <f>SUM(D168:E168)</f>
        <v>0</v>
      </c>
      <c r="D168" s="220"/>
      <c r="E168" s="260"/>
      <c r="F168" s="258"/>
    </row>
    <row r="169" spans="1:6" ht="15" customHeight="1" x14ac:dyDescent="0.2">
      <c r="A169" s="342" t="s">
        <v>62</v>
      </c>
      <c r="B169" s="344"/>
      <c r="C169" s="152">
        <f>SUM(C167:C168)</f>
        <v>0</v>
      </c>
      <c r="D169" s="221">
        <f>SUM(D167:D168)</f>
        <v>0</v>
      </c>
      <c r="E169" s="261">
        <f>SUM(E167:E168)</f>
        <v>0</v>
      </c>
      <c r="F169" s="185"/>
    </row>
    <row r="170" spans="1:6" ht="15" customHeight="1" x14ac:dyDescent="0.2">
      <c r="A170" s="384"/>
      <c r="B170" s="384"/>
      <c r="C170" s="384"/>
      <c r="D170" s="384"/>
      <c r="E170" s="384"/>
      <c r="F170" s="384"/>
    </row>
    <row r="171" spans="1:6" ht="15" customHeight="1" x14ac:dyDescent="0.2">
      <c r="A171" s="347" t="s">
        <v>313</v>
      </c>
      <c r="B171" s="352"/>
      <c r="C171" s="236"/>
      <c r="D171" s="186"/>
      <c r="E171" s="186"/>
      <c r="F171" s="185"/>
    </row>
    <row r="172" spans="1:6" ht="15" customHeight="1" x14ac:dyDescent="0.2">
      <c r="A172" s="59"/>
      <c r="B172" s="125" t="s">
        <v>314</v>
      </c>
      <c r="C172" s="197">
        <f>SUM(D172:E172)</f>
        <v>0</v>
      </c>
      <c r="D172" s="235"/>
      <c r="E172" s="110"/>
      <c r="F172" s="257"/>
    </row>
    <row r="173" spans="1:6" ht="15" customHeight="1" x14ac:dyDescent="0.2">
      <c r="A173" s="59"/>
      <c r="B173" s="118" t="s">
        <v>315</v>
      </c>
      <c r="C173" s="181">
        <f>SUM(D173:E173)</f>
        <v>0</v>
      </c>
      <c r="D173" s="64"/>
      <c r="E173" s="111"/>
      <c r="F173" s="239"/>
    </row>
    <row r="174" spans="1:6" ht="15" customHeight="1" x14ac:dyDescent="0.2">
      <c r="A174" s="59">
        <v>2001015</v>
      </c>
      <c r="B174" s="191" t="s">
        <v>316</v>
      </c>
      <c r="C174" s="74">
        <f>SUM(D174:E174)</f>
        <v>0</v>
      </c>
      <c r="D174" s="64"/>
      <c r="E174" s="111"/>
      <c r="F174" s="239"/>
    </row>
    <row r="175" spans="1:6" ht="15" customHeight="1" x14ac:dyDescent="0.2">
      <c r="A175" s="59"/>
      <c r="B175" s="118" t="s">
        <v>317</v>
      </c>
      <c r="C175" s="74">
        <f t="shared" ref="C175:C176" si="19">SUM(D175:E175)</f>
        <v>0</v>
      </c>
      <c r="D175" s="64"/>
      <c r="E175" s="111"/>
      <c r="F175" s="239"/>
    </row>
    <row r="176" spans="1:6" ht="15" customHeight="1" x14ac:dyDescent="0.2">
      <c r="A176" s="193"/>
      <c r="B176" s="191" t="s">
        <v>318</v>
      </c>
      <c r="C176" s="74">
        <f t="shared" si="19"/>
        <v>0</v>
      </c>
      <c r="D176" s="194"/>
      <c r="E176" s="263"/>
      <c r="F176" s="239"/>
    </row>
    <row r="177" spans="1:6" ht="15" customHeight="1" x14ac:dyDescent="0.2">
      <c r="A177" s="342" t="s">
        <v>62</v>
      </c>
      <c r="B177" s="344"/>
      <c r="C177" s="152">
        <f>SUM(C172:C176)</f>
        <v>0</v>
      </c>
      <c r="D177" s="152">
        <f t="shared" ref="D177:E177" si="20">SUM(D172:D176)</f>
        <v>0</v>
      </c>
      <c r="E177" s="264">
        <f t="shared" si="20"/>
        <v>0</v>
      </c>
      <c r="F177" s="262"/>
    </row>
    <row r="178" spans="1:6" ht="15" customHeight="1" x14ac:dyDescent="0.2">
      <c r="A178" s="140"/>
      <c r="B178" s="141"/>
      <c r="C178" s="237"/>
      <c r="D178" s="238"/>
      <c r="E178" s="238"/>
    </row>
    <row r="179" spans="1:6" ht="15" customHeight="1" x14ac:dyDescent="0.2">
      <c r="A179" s="347" t="s">
        <v>319</v>
      </c>
      <c r="B179" s="352"/>
      <c r="C179" s="347"/>
      <c r="D179" s="352"/>
      <c r="E179" s="352"/>
      <c r="F179" s="348"/>
    </row>
    <row r="180" spans="1:6" ht="15" customHeight="1" x14ac:dyDescent="0.2">
      <c r="A180" s="58">
        <v>2101001</v>
      </c>
      <c r="B180" s="125" t="s">
        <v>320</v>
      </c>
      <c r="C180" s="73">
        <f>SUM(D180:E180)</f>
        <v>0</v>
      </c>
      <c r="D180" s="62"/>
      <c r="E180" s="268"/>
      <c r="F180" s="265"/>
    </row>
    <row r="181" spans="1:6" ht="15" customHeight="1" x14ac:dyDescent="0.2">
      <c r="A181" s="59">
        <v>2105004</v>
      </c>
      <c r="B181" s="118" t="s">
        <v>321</v>
      </c>
      <c r="C181" s="74">
        <f t="shared" ref="C181:C185" si="21">SUM(D181:E181)</f>
        <v>0</v>
      </c>
      <c r="D181" s="64"/>
      <c r="E181" s="269"/>
      <c r="F181" s="239"/>
    </row>
    <row r="182" spans="1:6" ht="15" customHeight="1" x14ac:dyDescent="0.2">
      <c r="A182" s="59">
        <v>2105005</v>
      </c>
      <c r="B182" s="118" t="s">
        <v>322</v>
      </c>
      <c r="C182" s="74">
        <f t="shared" si="21"/>
        <v>0</v>
      </c>
      <c r="D182" s="64"/>
      <c r="E182" s="269"/>
      <c r="F182" s="239"/>
    </row>
    <row r="183" spans="1:6" ht="15" customHeight="1" x14ac:dyDescent="0.2">
      <c r="A183" s="59">
        <v>2105006</v>
      </c>
      <c r="B183" s="118" t="s">
        <v>323</v>
      </c>
      <c r="C183" s="74">
        <f t="shared" si="21"/>
        <v>0</v>
      </c>
      <c r="D183" s="64"/>
      <c r="E183" s="269"/>
      <c r="F183" s="239"/>
    </row>
    <row r="184" spans="1:6" ht="15" customHeight="1" x14ac:dyDescent="0.2">
      <c r="A184" s="59">
        <v>2105007</v>
      </c>
      <c r="B184" s="118" t="s">
        <v>324</v>
      </c>
      <c r="C184" s="74">
        <f t="shared" si="21"/>
        <v>0</v>
      </c>
      <c r="D184" s="64"/>
      <c r="E184" s="269"/>
      <c r="F184" s="239"/>
    </row>
    <row r="185" spans="1:6" ht="15" customHeight="1" x14ac:dyDescent="0.2">
      <c r="A185" s="60">
        <v>2107003</v>
      </c>
      <c r="B185" s="126" t="s">
        <v>325</v>
      </c>
      <c r="C185" s="128">
        <f t="shared" si="21"/>
        <v>0</v>
      </c>
      <c r="D185" s="66"/>
      <c r="E185" s="269"/>
      <c r="F185" s="266"/>
    </row>
    <row r="186" spans="1:6" ht="15" customHeight="1" x14ac:dyDescent="0.2">
      <c r="A186" s="342" t="s">
        <v>62</v>
      </c>
      <c r="B186" s="344"/>
      <c r="C186" s="71">
        <f>SUM(C180:C185)</f>
        <v>0</v>
      </c>
      <c r="D186" s="71">
        <f>SUM(D180:D185)</f>
        <v>0</v>
      </c>
      <c r="E186" s="249"/>
      <c r="F186" s="267"/>
    </row>
    <row r="187" spans="1:6" ht="15" customHeight="1" x14ac:dyDescent="0.2">
      <c r="A187" s="381"/>
      <c r="B187" s="381"/>
      <c r="C187" s="381"/>
      <c r="D187" s="381"/>
      <c r="E187" s="381"/>
      <c r="F187" s="381"/>
    </row>
    <row r="188" spans="1:6" ht="15" customHeight="1" x14ac:dyDescent="0.2">
      <c r="A188" s="347" t="s">
        <v>104</v>
      </c>
      <c r="B188" s="352"/>
      <c r="C188" s="378"/>
      <c r="D188" s="379"/>
      <c r="E188" s="379"/>
      <c r="F188" s="380"/>
    </row>
    <row r="189" spans="1:6" ht="15" customHeight="1" x14ac:dyDescent="0.2">
      <c r="A189" s="61"/>
      <c r="B189" s="125" t="s">
        <v>326</v>
      </c>
      <c r="C189" s="181">
        <f t="shared" ref="C189:C194" si="22">SUM(D189:E189)</f>
        <v>0</v>
      </c>
      <c r="D189" s="218"/>
      <c r="E189" s="259"/>
      <c r="F189" s="265"/>
    </row>
    <row r="190" spans="1:6" ht="15" customHeight="1" x14ac:dyDescent="0.2">
      <c r="A190" s="195"/>
      <c r="B190" s="118" t="s">
        <v>327</v>
      </c>
      <c r="C190" s="181">
        <f t="shared" si="22"/>
        <v>0</v>
      </c>
      <c r="D190" s="219"/>
      <c r="E190" s="248"/>
      <c r="F190" s="239"/>
    </row>
    <row r="191" spans="1:6" ht="15" customHeight="1" x14ac:dyDescent="0.2">
      <c r="A191" s="59" t="s">
        <v>328</v>
      </c>
      <c r="B191" s="118" t="s">
        <v>329</v>
      </c>
      <c r="C191" s="181">
        <f t="shared" si="22"/>
        <v>0</v>
      </c>
      <c r="D191" s="203"/>
      <c r="E191" s="248"/>
      <c r="F191" s="239"/>
    </row>
    <row r="192" spans="1:6" ht="15" customHeight="1" x14ac:dyDescent="0.2">
      <c r="A192" s="61"/>
      <c r="B192" s="126" t="s">
        <v>330</v>
      </c>
      <c r="C192" s="181">
        <f t="shared" si="22"/>
        <v>0</v>
      </c>
      <c r="D192" s="203"/>
      <c r="E192" s="248"/>
      <c r="F192" s="239"/>
    </row>
    <row r="193" spans="1:6" ht="15" customHeight="1" x14ac:dyDescent="0.2">
      <c r="A193" s="61"/>
      <c r="B193" s="126" t="s">
        <v>331</v>
      </c>
      <c r="C193" s="181">
        <f t="shared" si="22"/>
        <v>0</v>
      </c>
      <c r="D193" s="203"/>
      <c r="E193" s="248"/>
      <c r="F193" s="239"/>
    </row>
    <row r="194" spans="1:6" ht="15" customHeight="1" x14ac:dyDescent="0.2">
      <c r="A194" s="196"/>
      <c r="B194" s="126" t="s">
        <v>332</v>
      </c>
      <c r="C194" s="192">
        <f t="shared" si="22"/>
        <v>0</v>
      </c>
      <c r="D194" s="219"/>
      <c r="E194" s="270"/>
      <c r="F194" s="239"/>
    </row>
    <row r="195" spans="1:6" ht="15" customHeight="1" x14ac:dyDescent="0.2">
      <c r="A195" s="61"/>
      <c r="B195" s="126" t="s">
        <v>333</v>
      </c>
      <c r="C195" s="181">
        <f t="shared" ref="C195:C205" si="23">SUM(D195:E195)</f>
        <v>0</v>
      </c>
      <c r="D195" s="203"/>
      <c r="E195" s="248"/>
      <c r="F195" s="239"/>
    </row>
    <row r="196" spans="1:6" ht="15" customHeight="1" x14ac:dyDescent="0.2">
      <c r="A196" s="229" t="s">
        <v>376</v>
      </c>
      <c r="B196" s="118" t="s">
        <v>335</v>
      </c>
      <c r="C196" s="181">
        <f t="shared" si="23"/>
        <v>0</v>
      </c>
      <c r="D196" s="203"/>
      <c r="E196" s="248"/>
      <c r="F196" s="239"/>
    </row>
    <row r="197" spans="1:6" ht="15" customHeight="1" x14ac:dyDescent="0.2">
      <c r="A197" s="61" t="s">
        <v>334</v>
      </c>
      <c r="B197" s="118" t="s">
        <v>337</v>
      </c>
      <c r="C197" s="181">
        <f t="shared" si="23"/>
        <v>0</v>
      </c>
      <c r="D197" s="203"/>
      <c r="E197" s="248"/>
      <c r="F197" s="239"/>
    </row>
    <row r="198" spans="1:6" ht="15" customHeight="1" x14ac:dyDescent="0.2">
      <c r="A198" s="61" t="s">
        <v>336</v>
      </c>
      <c r="B198" s="118" t="s">
        <v>339</v>
      </c>
      <c r="C198" s="181">
        <f t="shared" si="23"/>
        <v>0</v>
      </c>
      <c r="D198" s="203"/>
      <c r="E198" s="248"/>
      <c r="F198" s="239"/>
    </row>
    <row r="199" spans="1:6" ht="15" customHeight="1" x14ac:dyDescent="0.2">
      <c r="A199" s="61" t="s">
        <v>338</v>
      </c>
      <c r="B199" s="118" t="s">
        <v>341</v>
      </c>
      <c r="C199" s="181">
        <f t="shared" si="23"/>
        <v>0</v>
      </c>
      <c r="D199" s="203"/>
      <c r="E199" s="248"/>
      <c r="F199" s="239"/>
    </row>
    <row r="200" spans="1:6" ht="15" customHeight="1" x14ac:dyDescent="0.2">
      <c r="A200" s="61" t="s">
        <v>340</v>
      </c>
      <c r="B200" s="118" t="s">
        <v>343</v>
      </c>
      <c r="C200" s="181">
        <f t="shared" si="23"/>
        <v>0</v>
      </c>
      <c r="D200" s="203"/>
      <c r="E200" s="248"/>
      <c r="F200" s="239"/>
    </row>
    <row r="201" spans="1:6" ht="15" customHeight="1" x14ac:dyDescent="0.2">
      <c r="A201" s="61" t="s">
        <v>342</v>
      </c>
      <c r="B201" s="118" t="s">
        <v>345</v>
      </c>
      <c r="C201" s="181">
        <f t="shared" si="23"/>
        <v>0</v>
      </c>
      <c r="D201" s="203"/>
      <c r="E201" s="248"/>
      <c r="F201" s="239"/>
    </row>
    <row r="202" spans="1:6" ht="15" customHeight="1" x14ac:dyDescent="0.2">
      <c r="A202" s="61" t="s">
        <v>344</v>
      </c>
      <c r="B202" s="118" t="s">
        <v>347</v>
      </c>
      <c r="C202" s="181">
        <f t="shared" si="23"/>
        <v>0</v>
      </c>
      <c r="D202" s="203"/>
      <c r="E202" s="248"/>
      <c r="F202" s="239"/>
    </row>
    <row r="203" spans="1:6" ht="15" customHeight="1" x14ac:dyDescent="0.2">
      <c r="A203" s="61" t="s">
        <v>346</v>
      </c>
      <c r="B203" s="118" t="s">
        <v>349</v>
      </c>
      <c r="C203" s="181">
        <f t="shared" si="23"/>
        <v>0</v>
      </c>
      <c r="D203" s="203"/>
      <c r="E203" s="248"/>
      <c r="F203" s="239"/>
    </row>
    <row r="204" spans="1:6" ht="15" customHeight="1" x14ac:dyDescent="0.2">
      <c r="A204" s="61" t="s">
        <v>348</v>
      </c>
      <c r="B204" s="118" t="s">
        <v>351</v>
      </c>
      <c r="C204" s="181">
        <f t="shared" si="23"/>
        <v>0</v>
      </c>
      <c r="D204" s="203"/>
      <c r="E204" s="248"/>
      <c r="F204" s="243"/>
    </row>
    <row r="205" spans="1:6" ht="15" customHeight="1" x14ac:dyDescent="0.2">
      <c r="A205" s="61" t="s">
        <v>350</v>
      </c>
      <c r="B205" s="178" t="s">
        <v>352</v>
      </c>
      <c r="C205" s="181">
        <f t="shared" si="23"/>
        <v>0</v>
      </c>
      <c r="D205" s="204"/>
      <c r="E205" s="248"/>
      <c r="F205" s="251"/>
    </row>
    <row r="206" spans="1:6" ht="15" customHeight="1" x14ac:dyDescent="0.2">
      <c r="A206" s="342" t="s">
        <v>62</v>
      </c>
      <c r="B206" s="344"/>
      <c r="C206" s="71">
        <f>SUM(C189:C205)</f>
        <v>0</v>
      </c>
      <c r="D206" s="205">
        <f t="shared" ref="D206:F206" si="24">SUM(D189:D205)</f>
        <v>0</v>
      </c>
      <c r="E206" s="249">
        <f t="shared" si="24"/>
        <v>0</v>
      </c>
      <c r="F206" s="245">
        <f t="shared" si="24"/>
        <v>0</v>
      </c>
    </row>
    <row r="207" spans="1:6" ht="15" customHeight="1" x14ac:dyDescent="0.2">
      <c r="A207" s="127"/>
      <c r="B207" s="127"/>
      <c r="C207" s="129"/>
      <c r="D207" s="129"/>
      <c r="E207" s="129"/>
      <c r="F207" s="137"/>
    </row>
    <row r="208" spans="1:6" ht="14.1" customHeight="1" x14ac:dyDescent="0.2">
      <c r="F208" s="137"/>
    </row>
    <row r="209" spans="6:6" ht="14.1" customHeight="1" x14ac:dyDescent="0.2">
      <c r="F209" s="138"/>
    </row>
  </sheetData>
  <sheetProtection algorithmName="SHA-512" hashValue="zPYhdL1SfD1EBFqPQoA7LZG3Tudfca6P7/9jFKAWpHo6mO9jSMS8zgdp8eoNLygg1TxNJqQyAjj3AAD1KifZUg==" saltValue="D8plBtn9EvZIOETAScA1kQ==" spinCount="100000" sheet="1" objects="1" scenarios="1"/>
  <mergeCells count="64">
    <mergeCell ref="C188:F188"/>
    <mergeCell ref="A187:F187"/>
    <mergeCell ref="C179:F179"/>
    <mergeCell ref="F121:F122"/>
    <mergeCell ref="A120:F120"/>
    <mergeCell ref="C130:F130"/>
    <mergeCell ref="C142:F142"/>
    <mergeCell ref="A148:B148"/>
    <mergeCell ref="A160:B160"/>
    <mergeCell ref="B149:F149"/>
    <mergeCell ref="C160:F160"/>
    <mergeCell ref="C166:F166"/>
    <mergeCell ref="C150:F150"/>
    <mergeCell ref="A170:F170"/>
    <mergeCell ref="A206:B206"/>
    <mergeCell ref="A164:B164"/>
    <mergeCell ref="A166:B166"/>
    <mergeCell ref="A186:B186"/>
    <mergeCell ref="A188:B188"/>
    <mergeCell ref="A179:B179"/>
    <mergeCell ref="A171:B171"/>
    <mergeCell ref="A169:B169"/>
    <mergeCell ref="A177:B177"/>
    <mergeCell ref="C91:F91"/>
    <mergeCell ref="D121:D122"/>
    <mergeCell ref="C121:C122"/>
    <mergeCell ref="A121:A122"/>
    <mergeCell ref="A158:B158"/>
    <mergeCell ref="A150:B150"/>
    <mergeCell ref="B121:B122"/>
    <mergeCell ref="E121:E122"/>
    <mergeCell ref="A130:B130"/>
    <mergeCell ref="A128:B128"/>
    <mergeCell ref="A123:B123"/>
    <mergeCell ref="A142:B142"/>
    <mergeCell ref="A140:B140"/>
    <mergeCell ref="A91:B91"/>
    <mergeCell ref="A6:C6"/>
    <mergeCell ref="A20:B20"/>
    <mergeCell ref="A45:B45"/>
    <mergeCell ref="A22:B22"/>
    <mergeCell ref="C22:F22"/>
    <mergeCell ref="F10:F11"/>
    <mergeCell ref="C10:C11"/>
    <mergeCell ref="A12:B12"/>
    <mergeCell ref="A43:B43"/>
    <mergeCell ref="A10:A11"/>
    <mergeCell ref="B10:B11"/>
    <mergeCell ref="D10:D11"/>
    <mergeCell ref="E10:E11"/>
    <mergeCell ref="A7:F7"/>
    <mergeCell ref="C45:F45"/>
    <mergeCell ref="A49:B49"/>
    <mergeCell ref="C51:F51"/>
    <mergeCell ref="A54:B54"/>
    <mergeCell ref="C56:F56"/>
    <mergeCell ref="A51:B51"/>
    <mergeCell ref="A56:B56"/>
    <mergeCell ref="A73:B73"/>
    <mergeCell ref="A78:B78"/>
    <mergeCell ref="A88:B88"/>
    <mergeCell ref="A89:B89"/>
    <mergeCell ref="A75:B75"/>
    <mergeCell ref="A80:B80"/>
  </mergeCells>
  <dataValidations count="8">
    <dataValidation allowBlank="1" showInputMessage="1" showErrorMessage="1" errorTitle="ERROR" error="Por Favor ingrese solo Números." sqref="D88:F90 F8:F11 D49:F50 D43:F44 D54:F55 B121:E121 D119:F119 D164:E165 D186:E186 B8:B10 A1:F6 D20:F21 D8:E12 D73:F75 D78:F80 A174:B176 B151:B157 A155:C157 B189:C205 A162:C162 B178 C123:C129 A123:A145 B124:B127 B131:C139 F209:F1048576 B143:B147 C206:E207 D123:E123 D158:E159 B161:B163 A148:A171 B167:B168 D177:E178 B172:C173 B180:B185 F206 A177:A188 F171 D148:F148 D140:F141 C188 D128:F129 F121:F122 A197:A207 C150:C169 F158:F159 C8:C119 A208:E1048576 G1:XFD1048576 A191:A195 F178 D169:F169 C171:C186 C140:C148 A7:A121 B12:B119 F164:F165" xr:uid="{00000000-0002-0000-0200-000000000000}"/>
    <dataValidation type="whole" allowBlank="1" showInputMessage="1" showErrorMessage="1" errorTitle="ERROR" error="Por Favor ingrese solo Números." sqref="D13:F19 F146:F147 F172:F177 F131:F139 F151:F157 F161:F163 F167:F168 F143:F144 F207:F208 F204:F205 F186" xr:uid="{140088FF-09D8-461C-ABF6-6D539C9D1D96}">
      <formula1>0</formula1>
      <formula2>100000000</formula2>
    </dataValidation>
    <dataValidation type="whole" allowBlank="1" showInputMessage="1" showErrorMessage="1" errorTitle="ERROR" error="Por Favor ingrese solo Números." sqref="D124:E127 D57:F72 D76:F77 D46:F48 D23:F42" xr:uid="{0C27C8BA-FD1D-42EE-A65B-E1FAF90EA274}">
      <formula1>0</formula1>
      <formula2>1000000000</formula2>
    </dataValidation>
    <dataValidation type="whole" allowBlank="1" showInputMessage="1" showErrorMessage="1" errorTitle="ERROR" error="Por Favor ingrese solo Números." sqref="D92:F118 D81:F87 D52:F53" xr:uid="{60C3D697-C701-491F-86DC-B4D7B0545D66}">
      <formula1>0</formula1>
      <formula2>10000000000</formula2>
    </dataValidation>
    <dataValidation type="whole" operator="equal" allowBlank="1" showInputMessage="1" showErrorMessage="1" errorTitle="ERROR" error="Por Favor ingrese solo Números." sqref="E180:F185 F124:F127 F145 F189:F203" xr:uid="{D98296C7-86BF-4AFF-8849-800C3DBAB869}">
      <formula1>0</formula1>
    </dataValidation>
    <dataValidation type="whole" allowBlank="1" showInputMessage="1" showErrorMessage="1" sqref="D131:E139" xr:uid="{CB35AFEC-FB94-4CEF-B56F-535625769B0B}">
      <formula1>0</formula1>
      <formula2>10000000000</formula2>
    </dataValidation>
    <dataValidation type="whole" operator="greaterThanOrEqual" allowBlank="1" showInputMessage="1" showErrorMessage="1" sqref="D189:E205 D172:E176 D161:E163 D151:E157" xr:uid="{5C1A2464-E3F6-4D00-BA93-3262DBAF3E5B}">
      <formula1>0</formula1>
    </dataValidation>
    <dataValidation type="whole" operator="greaterThanOrEqual" allowBlank="1" showInputMessage="1" showErrorMessage="1" errorTitle="ERROR" error="Por Favor ingrese solo Números." sqref="D180:D185 D167:E168 D143:E147" xr:uid="{3D0952D4-8DEF-4922-BBC6-D98F435AE303}">
      <formula1>0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B1:D78"/>
  <sheetViews>
    <sheetView showGridLines="0" showZeros="0" zoomScaleNormal="100" workbookViewId="0"/>
  </sheetViews>
  <sheetFormatPr baseColWidth="10" defaultColWidth="11.42578125" defaultRowHeight="15" x14ac:dyDescent="0.2"/>
  <cols>
    <col min="2" max="2" width="15" customWidth="1"/>
    <col min="3" max="3" width="86.140625" customWidth="1"/>
    <col min="4" max="4" width="16" style="14" customWidth="1"/>
    <col min="7" max="7" width="12.7109375" bestFit="1" customWidth="1"/>
    <col min="8" max="8" width="14.85546875" customWidth="1"/>
  </cols>
  <sheetData>
    <row r="1" spans="2:4" ht="20.25" customHeight="1" thickBot="1" x14ac:dyDescent="0.25"/>
    <row r="2" spans="2:4" s="18" customFormat="1" ht="29.25" customHeight="1" x14ac:dyDescent="0.2">
      <c r="B2" s="15" t="s">
        <v>353</v>
      </c>
      <c r="C2" s="16" t="s">
        <v>354</v>
      </c>
      <c r="D2" s="17" t="s">
        <v>355</v>
      </c>
    </row>
    <row r="3" spans="2:4" ht="19.5" customHeight="1" x14ac:dyDescent="0.2">
      <c r="B3" s="25" t="s">
        <v>356</v>
      </c>
      <c r="C3" s="24" t="s">
        <v>357</v>
      </c>
      <c r="D3" s="19">
        <f>+NOMBRE!AG2</f>
        <v>1</v>
      </c>
    </row>
    <row r="4" spans="2:4" ht="19.5" customHeight="1" x14ac:dyDescent="0.2">
      <c r="B4" s="25" t="s">
        <v>356</v>
      </c>
      <c r="C4" s="24" t="s">
        <v>358</v>
      </c>
      <c r="D4" s="19">
        <f>+NOMBRE!AG3</f>
        <v>1</v>
      </c>
    </row>
    <row r="5" spans="2:4" ht="19.5" customHeight="1" x14ac:dyDescent="0.2">
      <c r="B5" s="25" t="s">
        <v>356</v>
      </c>
      <c r="C5" s="24" t="s">
        <v>359</v>
      </c>
      <c r="D5" s="19">
        <f>+NOMBRE!AG6</f>
        <v>1</v>
      </c>
    </row>
    <row r="6" spans="2:4" ht="31.5" customHeight="1" thickBot="1" x14ac:dyDescent="0.25">
      <c r="B6" s="50" t="s">
        <v>366</v>
      </c>
      <c r="C6" s="202" t="s">
        <v>365</v>
      </c>
      <c r="D6" s="209" t="str">
        <f>IF('BM18'!A96=0,"SIN DATOS","")</f>
        <v>SIN DATOS</v>
      </c>
    </row>
    <row r="7" spans="2:4" ht="18.75" customHeight="1" thickBot="1" x14ac:dyDescent="0.25">
      <c r="B7" s="20"/>
      <c r="C7" s="21" t="s">
        <v>360</v>
      </c>
      <c r="D7" s="22">
        <f>SUM(D3:D6)</f>
        <v>3</v>
      </c>
    </row>
    <row r="8" spans="2:4" ht="14.25" customHeight="1" x14ac:dyDescent="0.2"/>
    <row r="9" spans="2:4" ht="14.25" customHeight="1" x14ac:dyDescent="0.2"/>
    <row r="10" spans="2:4" ht="14.25" customHeight="1" x14ac:dyDescent="0.2"/>
    <row r="11" spans="2:4" ht="14.25" customHeight="1" x14ac:dyDescent="0.2">
      <c r="B11" s="23" t="s">
        <v>361</v>
      </c>
      <c r="C11" s="23"/>
    </row>
    <row r="12" spans="2:4" ht="14.25" customHeight="1" x14ac:dyDescent="0.2">
      <c r="B12" s="23" t="b">
        <f>ISBLANK(NOMBRE!B2)</f>
        <v>1</v>
      </c>
      <c r="C12" s="23"/>
    </row>
    <row r="13" spans="2:4" ht="14.25" customHeight="1" x14ac:dyDescent="0.2"/>
    <row r="78" spans="4:4" hidden="1" x14ac:dyDescent="0.2">
      <c r="D78" s="33">
        <f>SUM(D3:D5)</f>
        <v>3</v>
      </c>
    </row>
  </sheetData>
  <sheetProtection algorithmName="SHA-512" hashValue="McJ+VQjrmxqVe7SI6nUPxbiBy6MgH9wtbJQ2z0zrVtX2NHNDTdJ3BWXwp555tlzZNpfDO0fjTOLXgwsODmimRg==" saltValue="lb9qPY161ric9aYttdL3UQ==" spinCount="100000" sheet="1" objects="1" scenarios="1"/>
  <customSheetViews>
    <customSheetView guid="{BEFC15B6-B1B6-4991-889C-1D838D99FFD7}" scale="80" showGridLines="0" zeroValues="0" hiddenRows="1">
      <pageMargins left="0" right="0" top="0" bottom="0" header="0" footer="0"/>
      <pageSetup paperSize="9" orientation="portrait" r:id="rId1"/>
      <headerFooter alignWithMargins="0"/>
    </customSheetView>
  </customSheetViews>
  <phoneticPr fontId="13" type="noConversion"/>
  <conditionalFormatting sqref="D3:D7">
    <cfRule type="cellIs" dxfId="0" priority="1" stopIfTrue="1" operator="equal">
      <formula>"alta"</formula>
    </cfRule>
  </conditionalFormatting>
  <dataValidations count="2">
    <dataValidation type="whole" allowBlank="1" showInputMessage="1" showErrorMessage="1" errorTitle="ERROR" error="Por favor ingrese solo Números." sqref="D7:D1048576 C7:C1048576 C1:C5 E1:XFD1048576 D1:D5 A1:A1048576 B1:B5 B7:B1048576" xr:uid="{00000000-0002-0000-0400-000000000000}">
      <formula1>0</formula1>
      <formula2>10000000000</formula2>
    </dataValidation>
    <dataValidation allowBlank="1" showInputMessage="1" showErrorMessage="1" errorTitle="ERROR" error="Por favor ingrese solo Números." sqref="C6 D6 B6" xr:uid="{348F2982-6F51-46B8-9616-B10C5FF73A65}"/>
  </dataValidations>
  <pageMargins left="0.75" right="0.75" top="1" bottom="1" header="0" footer="0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N8"/>
  <sheetViews>
    <sheetView showGridLines="0" zoomScaleNormal="100" workbookViewId="0">
      <selection sqref="A1:N1"/>
    </sheetView>
  </sheetViews>
  <sheetFormatPr baseColWidth="10" defaultColWidth="11.42578125" defaultRowHeight="12.75" x14ac:dyDescent="0.2"/>
  <cols>
    <col min="2" max="2" width="50.28515625" customWidth="1"/>
    <col min="3" max="4" width="6.7109375" customWidth="1"/>
  </cols>
  <sheetData>
    <row r="1" spans="1:14" ht="37.5" customHeight="1" x14ac:dyDescent="0.2">
      <c r="A1" s="385" t="s">
        <v>362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7"/>
    </row>
    <row r="2" spans="1:14" ht="19.5" customHeight="1" x14ac:dyDescent="0.2">
      <c r="A2" s="147" t="str">
        <f>CONCATENATE("ESTABLECIMIENTO: ",NOMBRE!B3," - ",NOMBRE!C3,NOMBRE!D3,NOMBRE!E3,NOMBRE!F3,NOMBRE!G3,NOMBRE!H3,NOMBRE!I3," 
  "," / MES:  ",NOMBRE!B6,"  / AÑO:  ",NOMBRE!B7)</f>
        <v>ESTABLECIMIENTO:  - Falta Cód. Est. 
   / MES:    / AÑO:  2026</v>
      </c>
    </row>
    <row r="3" spans="1:14" ht="20.25" customHeight="1" x14ac:dyDescent="0.2"/>
    <row r="4" spans="1:14" ht="22.5" customHeight="1" x14ac:dyDescent="0.2"/>
    <row r="5" spans="1:14" ht="49.5" customHeight="1" x14ac:dyDescent="0.2">
      <c r="B5" s="150" t="s">
        <v>363</v>
      </c>
      <c r="E5" s="144"/>
      <c r="F5" s="145"/>
      <c r="G5" s="145"/>
      <c r="H5" s="146"/>
    </row>
    <row r="6" spans="1:14" ht="27.75" customHeight="1" x14ac:dyDescent="0.2">
      <c r="B6" s="151" t="s">
        <v>364</v>
      </c>
    </row>
    <row r="7" spans="1:14" x14ac:dyDescent="0.2">
      <c r="B7" s="388" t="str">
        <f>IF(Control!D7&gt;0,"ANTES DE EJECUTAR LA MACRO REVISE LA HOJA CONTROL, EXISTEN ERRORES","")</f>
        <v>ANTES DE EJECUTAR LA MACRO REVISE LA HOJA CONTROL, EXISTEN ERRORES</v>
      </c>
      <c r="C7" s="389"/>
      <c r="D7" s="389"/>
      <c r="E7" s="389"/>
      <c r="F7" s="389"/>
      <c r="G7" s="389"/>
      <c r="H7" s="390"/>
    </row>
    <row r="8" spans="1:14" x14ac:dyDescent="0.2">
      <c r="B8" s="391"/>
      <c r="C8" s="392"/>
      <c r="D8" s="392"/>
      <c r="E8" s="392"/>
      <c r="F8" s="392"/>
      <c r="G8" s="392"/>
      <c r="H8" s="393"/>
    </row>
  </sheetData>
  <sheetProtection algorithmName="SHA-512" hashValue="YG/RFZb9AnZ49PgvJ+2s4lZB5qoM5LhraYDPEuIflIqFtTzrCCv6DQhNeVP8C193KqPCAEqSV7jOixRpK76PGg==" saltValue="q3/il2HW3eR1b2FAc5DGxA==" spinCount="100000" sheet="1" objects="1" scenarios="1"/>
  <mergeCells count="2">
    <mergeCell ref="A1:N1"/>
    <mergeCell ref="B7:H8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5" r:id="rId3" name="CommandButton3">
          <controlPr defaultSize="0" autoLine="0" r:id="rId4">
            <anchor moveWithCells="1">
              <from>
                <xdr:col>4</xdr:col>
                <xdr:colOff>390525</xdr:colOff>
                <xdr:row>4</xdr:row>
                <xdr:rowOff>95250</xdr:rowOff>
              </from>
              <to>
                <xdr:col>7</xdr:col>
                <xdr:colOff>409575</xdr:colOff>
                <xdr:row>4</xdr:row>
                <xdr:rowOff>523875</xdr:rowOff>
              </to>
            </anchor>
          </controlPr>
        </control>
      </mc:Choice>
      <mc:Fallback>
        <control shapeId="3075" r:id="rId3" name="CommandButton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BM18</vt:lpstr>
      <vt:lpstr>BM18A</vt:lpstr>
      <vt:lpstr>Control</vt:lpstr>
      <vt:lpstr>MACROS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Pacheco</dc:creator>
  <cp:keywords/>
  <dc:description/>
  <cp:lastModifiedBy>Carmen Gloria Sepulveda</cp:lastModifiedBy>
  <cp:revision/>
  <dcterms:created xsi:type="dcterms:W3CDTF">2007-01-29T23:37:08Z</dcterms:created>
  <dcterms:modified xsi:type="dcterms:W3CDTF">2025-12-03T19:09:18Z</dcterms:modified>
  <cp:category/>
  <cp:contentStatus/>
</cp:coreProperties>
</file>